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Rozpočty - výměr\"/>
    </mc:Choice>
  </mc:AlternateContent>
  <bookViews>
    <workbookView xWindow="0" yWindow="0" windowWidth="28800" windowHeight="1177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7" i="3"/>
  <c r="BC87" i="3"/>
  <c r="BB87" i="3"/>
  <c r="BB88" i="3" s="1"/>
  <c r="F11" i="2" s="1"/>
  <c r="BA87" i="3"/>
  <c r="G87" i="3"/>
  <c r="BD87" i="3" s="1"/>
  <c r="BE84" i="3"/>
  <c r="BE88" i="3" s="1"/>
  <c r="I11" i="2" s="1"/>
  <c r="BC84" i="3"/>
  <c r="BC88" i="3" s="1"/>
  <c r="G11" i="2" s="1"/>
  <c r="BB84" i="3"/>
  <c r="BA84" i="3"/>
  <c r="BA88" i="3" s="1"/>
  <c r="E11" i="2" s="1"/>
  <c r="G84" i="3"/>
  <c r="BD84" i="3" s="1"/>
  <c r="B11" i="2"/>
  <c r="A11" i="2"/>
  <c r="C88" i="3"/>
  <c r="BE81" i="3"/>
  <c r="BE82" i="3" s="1"/>
  <c r="I10" i="2" s="1"/>
  <c r="BD81" i="3"/>
  <c r="BD82" i="3" s="1"/>
  <c r="H10" i="2" s="1"/>
  <c r="BC81" i="3"/>
  <c r="BC82" i="3" s="1"/>
  <c r="G10" i="2" s="1"/>
  <c r="BB81" i="3"/>
  <c r="BB82" i="3" s="1"/>
  <c r="F10" i="2" s="1"/>
  <c r="G81" i="3"/>
  <c r="BA81" i="3" s="1"/>
  <c r="BA82" i="3" s="1"/>
  <c r="E10" i="2" s="1"/>
  <c r="B10" i="2"/>
  <c r="A10" i="2"/>
  <c r="C82" i="3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9" i="2"/>
  <c r="A9" i="2"/>
  <c r="C79" i="3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C64" i="3" s="1"/>
  <c r="G8" i="2" s="1"/>
  <c r="BB59" i="3"/>
  <c r="G59" i="3"/>
  <c r="BA59" i="3" s="1"/>
  <c r="BE58" i="3"/>
  <c r="BD58" i="3"/>
  <c r="BD64" i="3" s="1"/>
  <c r="H8" i="2" s="1"/>
  <c r="BC58" i="3"/>
  <c r="BB58" i="3"/>
  <c r="BB64" i="3" s="1"/>
  <c r="F8" i="2" s="1"/>
  <c r="G58" i="3"/>
  <c r="BA58" i="3" s="1"/>
  <c r="B8" i="2"/>
  <c r="A8" i="2"/>
  <c r="BE64" i="3"/>
  <c r="I8" i="2" s="1"/>
  <c r="C64" i="3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6" i="3"/>
  <c r="BD46" i="3"/>
  <c r="BC46" i="3"/>
  <c r="BB46" i="3"/>
  <c r="G46" i="3"/>
  <c r="BA46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56" i="3"/>
  <c r="E4" i="3"/>
  <c r="C4" i="3"/>
  <c r="F3" i="3"/>
  <c r="C3" i="3"/>
  <c r="C2" i="2"/>
  <c r="C1" i="2"/>
  <c r="C33" i="1"/>
  <c r="F33" i="1" s="1"/>
  <c r="C31" i="1"/>
  <c r="G7" i="1"/>
  <c r="D2" i="1"/>
  <c r="C2" i="1"/>
  <c r="G88" i="3" l="1"/>
  <c r="BC79" i="3"/>
  <c r="G9" i="2" s="1"/>
  <c r="BE56" i="3"/>
  <c r="I7" i="2" s="1"/>
  <c r="BB56" i="3"/>
  <c r="F7" i="2" s="1"/>
  <c r="BD56" i="3"/>
  <c r="H7" i="2" s="1"/>
  <c r="BC56" i="3"/>
  <c r="G7" i="2" s="1"/>
  <c r="G12" i="2" s="1"/>
  <c r="C18" i="1" s="1"/>
  <c r="BE79" i="3"/>
  <c r="I9" i="2" s="1"/>
  <c r="BA56" i="3"/>
  <c r="E7" i="2" s="1"/>
  <c r="BA64" i="3"/>
  <c r="E8" i="2" s="1"/>
  <c r="BB79" i="3"/>
  <c r="F9" i="2" s="1"/>
  <c r="BD79" i="3"/>
  <c r="H9" i="2" s="1"/>
  <c r="BA79" i="3"/>
  <c r="E9" i="2" s="1"/>
  <c r="BD88" i="3"/>
  <c r="H11" i="2" s="1"/>
  <c r="G56" i="3"/>
  <c r="G64" i="3"/>
  <c r="G79" i="3"/>
  <c r="G82" i="3"/>
  <c r="H12" i="2" l="1"/>
  <c r="C17" i="1" s="1"/>
  <c r="I12" i="2"/>
  <c r="C21" i="1" s="1"/>
  <c r="F12" i="2"/>
  <c r="C16" i="1" s="1"/>
  <c r="E12" i="2"/>
  <c r="C15" i="1" s="1"/>
  <c r="C19" i="1" l="1"/>
  <c r="C22" i="1" s="1"/>
  <c r="G18" i="2"/>
  <c r="I18" i="2" s="1"/>
  <c r="G16" i="1" s="1"/>
  <c r="G22" i="2"/>
  <c r="I22" i="2" s="1"/>
  <c r="G20" i="1" s="1"/>
  <c r="G20" i="2"/>
  <c r="I20" i="2" s="1"/>
  <c r="G18" i="1" s="1"/>
  <c r="G24" i="2"/>
  <c r="I24" i="2" s="1"/>
  <c r="G17" i="2"/>
  <c r="I17" i="2" s="1"/>
  <c r="G15" i="1" s="1"/>
  <c r="G19" i="2"/>
  <c r="I19" i="2" s="1"/>
  <c r="G17" i="1" s="1"/>
  <c r="G21" i="2"/>
  <c r="I21" i="2" s="1"/>
  <c r="G19" i="1" s="1"/>
  <c r="G23" i="2"/>
  <c r="I23" i="2" s="1"/>
  <c r="G21" i="1" s="1"/>
  <c r="H25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<sst xmlns="http://schemas.openxmlformats.org/spreadsheetml/2006/main" count="311" uniqueCount="218">
  <si>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</si>
  <si>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</si>
  <si>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</si>
  <si>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</si>
  <si>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</si>
  <si>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</si>
  <si>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</si>
  <si>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</si>
  <si>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</si>
  <si>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</si>
  <si>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</si>
  <si>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</si>
  <si>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</si>
  <si>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</si>
  <si>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</si>
  <si>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</si>
  <si>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</si>
  <si>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</si>
  <si>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</si>
  <si>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</si>
  <si>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</si>
  <si>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</si>
  <si>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</si>
  <si>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</si>
  <si>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</si>
  <si>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</si>
  <si>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</si>
  <si>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</si>
  <si>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</si>
  <si>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</si>
  <si>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</si>
  <si>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</si>
  <si>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</si>
  <si>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</si>
  <si>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</si>
  <si>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</si>
  <si>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</si>
  <si>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</si>
  <si>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</si>
  <si>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</si>
  <si>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</si>
  <si>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</si>
  <si>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</si>
  <si>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</si>
  <si>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</si>
  <si>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</si>
  <si>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</si>
  <si>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</si>
  <si>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</si>
  <si>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</si>
  <si>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</si>
  <si>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</si>
  <si>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</si>
  <si>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</si>
  <si>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</si>
  <si>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</si>
  <si>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</si>
  <si>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</si>
  <si>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</si>
  <si>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</si>
  <si>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</si>
  <si>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</si>
  <si>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</si>
  <si>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</si>
  <si>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</si>
  <si>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</si>
  <si>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</si>
  <si>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</si>
  <si>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</si>
  <si>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</si>
  <si>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</si>
  <si>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</si>
  <si>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</si>
  <si>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</si>
  <si>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</si>
  <si>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</si>
  <si>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</si>
  <si>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</si>
  <si>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</si>
  <si>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2005</t>
  </si>
  <si>
    <t xml:space="preserve"> Zásobníky na vodu pro MŠ a ZŠ OVA-JIH</t>
  </si>
  <si>
    <t>14</t>
  </si>
  <si>
    <t>MŠ J. Maluchy 267/105</t>
  </si>
  <si>
    <t>Zásobník na vodu 9500 lt</t>
  </si>
  <si>
    <t>12100</t>
  </si>
  <si>
    <t xml:space="preserve">Geodetické vytyčení </t>
  </si>
  <si>
    <t>soub</t>
  </si>
  <si>
    <t>121101102R00</t>
  </si>
  <si>
    <t xml:space="preserve">Sejmutí ornice s přemístěním přes 50 do 100 m </t>
  </si>
  <si>
    <t>m3</t>
  </si>
  <si>
    <t>15*12*,25</t>
  </si>
  <si>
    <t>131201201R00</t>
  </si>
  <si>
    <t xml:space="preserve">Hloubení zapažených jam v hor.3 do 100 m3 </t>
  </si>
  <si>
    <t>4,2*3,5*(3,32-,25)</t>
  </si>
  <si>
    <t>131201209R00</t>
  </si>
  <si>
    <t xml:space="preserve">Příplatek za lepivost - hloubení zapaž.jam v hor.3 </t>
  </si>
  <si>
    <t>132201101R00</t>
  </si>
  <si>
    <t xml:space="preserve">Hloubení rýh šířky do 60 cm v hor.3 do 100 m3 </t>
  </si>
  <si>
    <t>Vodovodní potrubí částečně ve společné rýze</t>
  </si>
  <si>
    <t>sběrné potrubí:26,5*,6*,8</t>
  </si>
  <si>
    <t>přepad:17,5*,6*1,5</t>
  </si>
  <si>
    <t>vodovodní potrubí:8,5*,4*1,1</t>
  </si>
  <si>
    <t>133201109R00</t>
  </si>
  <si>
    <t xml:space="preserve">Příplatek za lepivost - hloubení rýh v hor.3 </t>
  </si>
  <si>
    <t>151701111</t>
  </si>
  <si>
    <t xml:space="preserve">Pažení stěn výkopu záporové - hloubky do 4 m </t>
  </si>
  <si>
    <t>m2</t>
  </si>
  <si>
    <t>2*(4,2+3,5)*(3,32-,25-,15)</t>
  </si>
  <si>
    <t>151931112</t>
  </si>
  <si>
    <t xml:space="preserve">Odstranění pažení stěn </t>
  </si>
  <si>
    <t>161101102R00</t>
  </si>
  <si>
    <t xml:space="preserve">Svislé přemístění výkopku z hor.1-4 do 4,0 m </t>
  </si>
  <si>
    <t>162207112R00</t>
  </si>
  <si>
    <t xml:space="preserve">Vodorovné přemístění výkopku hor. 1-4 do 100 m </t>
  </si>
  <si>
    <t>přebytek nádrž:45,13-6,17</t>
  </si>
  <si>
    <t>přebytek sběrné potrubí:12,72-6,36</t>
  </si>
  <si>
    <t>přebytek přepad:15,75-11,55</t>
  </si>
  <si>
    <t>přebytek vodovod:3,74-2,38</t>
  </si>
  <si>
    <t>ornice k rozprostření:45</t>
  </si>
  <si>
    <t>162701105</t>
  </si>
  <si>
    <t xml:space="preserve">Vodorovné přemístění do 1000 m </t>
  </si>
  <si>
    <t>162701109R00</t>
  </si>
  <si>
    <t xml:space="preserve">Příplatek k vod. přemístění hor.1-4 za další 1 km </t>
  </si>
  <si>
    <t>167101102R00</t>
  </si>
  <si>
    <t xml:space="preserve">Nakládání výkopku z hor.1-4 v množství nad 100 m3 </t>
  </si>
  <si>
    <t>Zpětný návoz ornice</t>
  </si>
  <si>
    <t>171201101R00</t>
  </si>
  <si>
    <t xml:space="preserve">Uložení sypaniny do násypů nezhutněných </t>
  </si>
  <si>
    <t>Uložení na staveništi.</t>
  </si>
  <si>
    <t>přebytek nádrž:38,96</t>
  </si>
  <si>
    <t>přebytek potrubí:6,36+4,2+1,36</t>
  </si>
  <si>
    <t>171201211</t>
  </si>
  <si>
    <t xml:space="preserve">Poplatek za uložení </t>
  </si>
  <si>
    <t>t</t>
  </si>
  <si>
    <t>Nepředpokládá se odvoz přebytečné zeminy na skládku.</t>
  </si>
  <si>
    <t>174101101R00</t>
  </si>
  <si>
    <t xml:space="preserve">Zásyp jam, rýh, šachet se zhutněním </t>
  </si>
  <si>
    <t>nádrž:4,2*3,5*,42</t>
  </si>
  <si>
    <t>sběrné potrubí:26,5*,6*,4</t>
  </si>
  <si>
    <t>přepad:17,5*,6*1,1</t>
  </si>
  <si>
    <t>vodovodní potrubí:8,5*,4*,7</t>
  </si>
  <si>
    <t>175101101R00</t>
  </si>
  <si>
    <t xml:space="preserve">Obsyp potrubí bez prohození sypaniny </t>
  </si>
  <si>
    <t>nádrž:45,13-4,2*3,5*,42-9,5</t>
  </si>
  <si>
    <t>přepad:17,5*,6*,4</t>
  </si>
  <si>
    <t>vodovodní potrubí:8,5*,4*,4</t>
  </si>
  <si>
    <t>180402111R00</t>
  </si>
  <si>
    <t xml:space="preserve">Založení trávníku parkového výsevem v rovině </t>
  </si>
  <si>
    <t>181301104R00</t>
  </si>
  <si>
    <t xml:space="preserve">Rozprostření ornice, rovina, tl. 20-25 cm,do 500m2 </t>
  </si>
  <si>
    <t>00572410</t>
  </si>
  <si>
    <t>Směs travní parková II. rekreační</t>
  </si>
  <si>
    <t>kg</t>
  </si>
  <si>
    <t>583317035</t>
  </si>
  <si>
    <t>Kamenivo těžené frakce  0/32 pro obsyp nádrží</t>
  </si>
  <si>
    <t>T</t>
  </si>
  <si>
    <t>41,376*1,5</t>
  </si>
  <si>
    <t>6</t>
  </si>
  <si>
    <t>Úpravy povrchu, podlahy</t>
  </si>
  <si>
    <t>271571111R00</t>
  </si>
  <si>
    <t xml:space="preserve">Polštář základu ze štěrkopísku tříděného </t>
  </si>
  <si>
    <t>411361121R00</t>
  </si>
  <si>
    <t xml:space="preserve">Kotvení nádrží k betonové mazanině </t>
  </si>
  <si>
    <t>kus</t>
  </si>
  <si>
    <t>625981151</t>
  </si>
  <si>
    <t xml:space="preserve">Bednění mazanin </t>
  </si>
  <si>
    <t>625981152</t>
  </si>
  <si>
    <t xml:space="preserve">Odstranění bednění </t>
  </si>
  <si>
    <t>631315611R00</t>
  </si>
  <si>
    <t xml:space="preserve">Mazanina betonová tl. 12 - 24 cm B 20 (C 16/20) </t>
  </si>
  <si>
    <t>631361921RT5</t>
  </si>
  <si>
    <t>Výztuž mazanin svařovanou sítí z drátů tažených svařovaná síť - drát 6,0 mm, oka 150/150 mm</t>
  </si>
  <si>
    <t>8</t>
  </si>
  <si>
    <t>Trubní vedení</t>
  </si>
  <si>
    <t>871275211U00</t>
  </si>
  <si>
    <t xml:space="preserve">Potr.PVC-systém KG třídy SN4 DN125 </t>
  </si>
  <si>
    <t>m</t>
  </si>
  <si>
    <t>871315211U00</t>
  </si>
  <si>
    <t xml:space="preserve">Potr.PVC-systém KG třídy SN4 DN150 </t>
  </si>
  <si>
    <t>IC8001</t>
  </si>
  <si>
    <t>Osazení nádrží vč. dodávky doplňkových a spojovac. prvků a propojení</t>
  </si>
  <si>
    <t>IC8002</t>
  </si>
  <si>
    <t xml:space="preserve">Montáž, osazení a zprovoznění čerpadla </t>
  </si>
  <si>
    <t>IC8003</t>
  </si>
  <si>
    <t xml:space="preserve">Montáž PE potrubí ve výkopu </t>
  </si>
  <si>
    <t>IC8004</t>
  </si>
  <si>
    <t xml:space="preserve">Kompletace odběrních míst vodovodu </t>
  </si>
  <si>
    <t>IC80011</t>
  </si>
  <si>
    <t>Dodávka nádrže 9 500 lt</t>
  </si>
  <si>
    <t>IC80012</t>
  </si>
  <si>
    <t>Dodávka teleskopického víka se šachtou</t>
  </si>
  <si>
    <t>kpl</t>
  </si>
  <si>
    <t>IC80021</t>
  </si>
  <si>
    <t>Dodávka čerpadla E-DEEP 1200 s hydrokontrolou včetně filtračního koše na dešťovou vodu</t>
  </si>
  <si>
    <t>IC80031</t>
  </si>
  <si>
    <t>Dodávka potrubí Pe 32 vč. tvarovek</t>
  </si>
  <si>
    <t>99</t>
  </si>
  <si>
    <t>Staveništní přesun hmot</t>
  </si>
  <si>
    <t>998312021R00</t>
  </si>
  <si>
    <t xml:space="preserve">Přesun hmot pro odvodnění drenáží s výplní rýh </t>
  </si>
  <si>
    <t>M21</t>
  </si>
  <si>
    <t>Elektromontáže</t>
  </si>
  <si>
    <t>210801</t>
  </si>
  <si>
    <t xml:space="preserve">Kabel CYKY  3x2,5 mm2 </t>
  </si>
  <si>
    <t>Uložení v budově na kabelové liště</t>
  </si>
  <si>
    <t>Uložení v zemi včetně chráničky a výstražné folie</t>
  </si>
  <si>
    <t>M21 211</t>
  </si>
  <si>
    <t>Kompletace elektro včetně dodávky chrániče a jističe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</si>
  <si>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</si>
  <si>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</si>
  <si>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</si>
  <si>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</si>
  <si>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</si>
  <si>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</si>
  <si>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</si>
  <si>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</si>
  <si>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ENVIprojekt CZECH, s.r.o.</t>
  </si>
  <si>
    <t>Ing Maršálek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</si>
</sst>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" fontId="17" fillId="0" borderId="59" xfId="1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I13" sqref="I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1</v>
      </c>
      <c r="D2" s="5" t="str">
        <f>Rekapitulace!G2</f>
        <v>Zásobník na vodu 9500 lt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81</v>
      </c>
      <c r="B5" s="16"/>
      <c r="C5" s="17" t="s">
        <v>82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79</v>
      </c>
      <c r="B7" s="24"/>
      <c r="C7" s="25" t="s">
        <v>80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4"/>
      <c r="D8" s="204"/>
      <c r="E8" s="205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4" t="s">
        <v>216</v>
      </c>
      <c r="D9" s="204"/>
      <c r="E9" s="205"/>
      <c r="F9" s="11"/>
      <c r="G9" s="33"/>
      <c r="H9" s="34"/>
    </row>
    <row r="10" spans="1:57" x14ac:dyDescent="0.2">
      <c r="A10" s="28" t="s">
        <v>15</v>
      </c>
      <c r="B10" s="11"/>
      <c r="C10" s="204"/>
      <c r="D10" s="204"/>
      <c r="E10" s="204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4"/>
      <c r="D11" s="204"/>
      <c r="E11" s="204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6"/>
      <c r="D12" s="206"/>
      <c r="E12" s="206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Rekapitulace!A17</f>
        <v>Ztížené výrobní podmínky</v>
      </c>
      <c r="E15" s="57"/>
      <c r="F15" s="58"/>
      <c r="G15" s="55">
        <f>Rekapitulace!I17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8" t="str">
        <f>Rekapitulace!A18</f>
        <v>Oborová přirážka</v>
      </c>
      <c r="E16" s="59"/>
      <c r="F16" s="60"/>
      <c r="G16" s="55">
        <f>Rekapitulace!I18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8" t="str">
        <f>Rekapitulace!A19</f>
        <v>Přesun stavebních kapacit</v>
      </c>
      <c r="E17" s="59"/>
      <c r="F17" s="60"/>
      <c r="G17" s="55">
        <f>Rekapitulace!I19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8" t="str">
        <f>Rekapitulace!A20</f>
        <v>Mimostaveništní doprava</v>
      </c>
      <c r="E18" s="59"/>
      <c r="F18" s="60"/>
      <c r="G18" s="55">
        <f>Rekapitulace!I20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8" t="str">
        <f>Rekapitulace!A21</f>
        <v>Zařízení staveniště</v>
      </c>
      <c r="E19" s="59"/>
      <c r="F19" s="60"/>
      <c r="G19" s="55">
        <f>Rekapitulace!I21</f>
        <v>0</v>
      </c>
    </row>
    <row r="20" spans="1:7" ht="15.95" customHeight="1" x14ac:dyDescent="0.2">
      <c r="A20" s="63"/>
      <c r="B20" s="54"/>
      <c r="C20" s="55"/>
      <c r="D20" s="8" t="str">
        <f>Rekapitulace!A22</f>
        <v>Provoz investora</v>
      </c>
      <c r="E20" s="59"/>
      <c r="F20" s="60"/>
      <c r="G20" s="55">
        <f>Rekapitulace!I22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8" t="str">
        <f>Rekapitulace!A23</f>
        <v>Kompletační činnost (IČD)</v>
      </c>
      <c r="E21" s="59"/>
      <c r="F21" s="60"/>
      <c r="G21" s="55">
        <f>Rekapitulace!I23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07" t="s">
        <v>34</v>
      </c>
      <c r="B23" s="208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 t="s">
        <v>217</v>
      </c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202">
        <v>44244</v>
      </c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09">
        <f>C23-F32</f>
        <v>0</v>
      </c>
      <c r="G30" s="210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09">
        <f>ROUND(PRODUCT(F30,C31/100),0)</f>
        <v>0</v>
      </c>
      <c r="G31" s="210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9">
        <v>0</v>
      </c>
      <c r="G32" s="210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09">
        <f>ROUND(PRODUCT(F32,C33/100),0)</f>
        <v>0</v>
      </c>
      <c r="G33" s="210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11">
        <f>ROUND(SUM(F30:F33),0)</f>
        <v>0</v>
      </c>
      <c r="G34" s="212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3"/>
      <c r="C37" s="203"/>
      <c r="D37" s="203"/>
      <c r="E37" s="203"/>
      <c r="F37" s="203"/>
      <c r="G37" s="203"/>
      <c r="H37" t="s">
        <v>6</v>
      </c>
    </row>
    <row r="38" spans="1:8" ht="12.75" customHeight="1" x14ac:dyDescent="0.2">
      <c r="A38" s="95"/>
      <c r="B38" s="203"/>
      <c r="C38" s="203"/>
      <c r="D38" s="203"/>
      <c r="E38" s="203"/>
      <c r="F38" s="203"/>
      <c r="G38" s="203"/>
      <c r="H38" t="s">
        <v>6</v>
      </c>
    </row>
    <row r="39" spans="1:8" x14ac:dyDescent="0.2">
      <c r="A39" s="95"/>
      <c r="B39" s="203"/>
      <c r="C39" s="203"/>
      <c r="D39" s="203"/>
      <c r="E39" s="203"/>
      <c r="F39" s="203"/>
      <c r="G39" s="203"/>
      <c r="H39" t="s">
        <v>6</v>
      </c>
    </row>
    <row r="40" spans="1:8" x14ac:dyDescent="0.2">
      <c r="A40" s="95"/>
      <c r="B40" s="203"/>
      <c r="C40" s="203"/>
      <c r="D40" s="203"/>
      <c r="E40" s="203"/>
      <c r="F40" s="203"/>
      <c r="G40" s="203"/>
      <c r="H40" t="s">
        <v>6</v>
      </c>
    </row>
    <row r="41" spans="1:8" x14ac:dyDescent="0.2">
      <c r="A41" s="95"/>
      <c r="B41" s="203"/>
      <c r="C41" s="203"/>
      <c r="D41" s="203"/>
      <c r="E41" s="203"/>
      <c r="F41" s="203"/>
      <c r="G41" s="203"/>
      <c r="H41" t="s">
        <v>6</v>
      </c>
    </row>
    <row r="42" spans="1:8" x14ac:dyDescent="0.2">
      <c r="A42" s="95"/>
      <c r="B42" s="203"/>
      <c r="C42" s="203"/>
      <c r="D42" s="203"/>
      <c r="E42" s="203"/>
      <c r="F42" s="203"/>
      <c r="G42" s="203"/>
      <c r="H42" t="s">
        <v>6</v>
      </c>
    </row>
    <row r="43" spans="1:8" x14ac:dyDescent="0.2">
      <c r="A43" s="95"/>
      <c r="B43" s="203"/>
      <c r="C43" s="203"/>
      <c r="D43" s="203"/>
      <c r="E43" s="203"/>
      <c r="F43" s="203"/>
      <c r="G43" s="203"/>
      <c r="H43" t="s">
        <v>6</v>
      </c>
    </row>
    <row r="44" spans="1:8" x14ac:dyDescent="0.2">
      <c r="A44" s="95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 x14ac:dyDescent="0.2">
      <c r="A45" s="95"/>
      <c r="B45" s="203"/>
      <c r="C45" s="203"/>
      <c r="D45" s="203"/>
      <c r="E45" s="203"/>
      <c r="F45" s="203"/>
      <c r="G45" s="203"/>
      <c r="H45" t="s">
        <v>6</v>
      </c>
    </row>
    <row r="46" spans="1:8" x14ac:dyDescent="0.2">
      <c r="B46" s="213"/>
      <c r="C46" s="213"/>
      <c r="D46" s="213"/>
      <c r="E46" s="213"/>
      <c r="F46" s="213"/>
      <c r="G46" s="213"/>
    </row>
    <row r="47" spans="1:8" x14ac:dyDescent="0.2">
      <c r="B47" s="213"/>
      <c r="C47" s="213"/>
      <c r="D47" s="213"/>
      <c r="E47" s="213"/>
      <c r="F47" s="213"/>
      <c r="G47" s="213"/>
    </row>
    <row r="48" spans="1:8" x14ac:dyDescent="0.2">
      <c r="B48" s="213"/>
      <c r="C48" s="213"/>
      <c r="D48" s="213"/>
      <c r="E48" s="213"/>
      <c r="F48" s="213"/>
      <c r="G48" s="213"/>
    </row>
    <row r="49" spans="2:7" x14ac:dyDescent="0.2">
      <c r="B49" s="213"/>
      <c r="C49" s="213"/>
      <c r="D49" s="213"/>
      <c r="E49" s="213"/>
      <c r="F49" s="213"/>
      <c r="G49" s="213"/>
    </row>
    <row r="50" spans="2:7" x14ac:dyDescent="0.2">
      <c r="B50" s="213"/>
      <c r="C50" s="213"/>
      <c r="D50" s="213"/>
      <c r="E50" s="213"/>
      <c r="F50" s="213"/>
      <c r="G50" s="213"/>
    </row>
    <row r="51" spans="2:7" x14ac:dyDescent="0.2">
      <c r="B51" s="213"/>
      <c r="C51" s="213"/>
      <c r="D51" s="213"/>
      <c r="E51" s="213"/>
      <c r="F51" s="213"/>
      <c r="G51" s="213"/>
    </row>
    <row r="52" spans="2:7" x14ac:dyDescent="0.2">
      <c r="B52" s="213"/>
      <c r="C52" s="213"/>
      <c r="D52" s="213"/>
      <c r="E52" s="213"/>
      <c r="F52" s="213"/>
      <c r="G52" s="213"/>
    </row>
    <row r="53" spans="2:7" x14ac:dyDescent="0.2">
      <c r="B53" s="213"/>
      <c r="C53" s="213"/>
      <c r="D53" s="213"/>
      <c r="E53" s="213"/>
      <c r="F53" s="213"/>
      <c r="G53" s="213"/>
    </row>
    <row r="54" spans="2:7" x14ac:dyDescent="0.2">
      <c r="B54" s="213"/>
      <c r="C54" s="213"/>
      <c r="D54" s="213"/>
      <c r="E54" s="213"/>
      <c r="F54" s="213"/>
      <c r="G54" s="213"/>
    </row>
    <row r="55" spans="2:7" x14ac:dyDescent="0.2">
      <c r="B55" s="213"/>
      <c r="C55" s="213"/>
      <c r="D55" s="213"/>
      <c r="E55" s="213"/>
      <c r="F55" s="213"/>
      <c r="G55" s="213"/>
    </row>
  </sheetData>
  <sheetProtection password="C90E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K18" sqref="K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4" t="s">
        <v>49</v>
      </c>
      <c r="B1" s="215"/>
      <c r="C1" s="96" t="str">
        <f>CONCATENATE(cislostavby," ",nazevstavby)</f>
        <v>2005  Zásobníky na vodu pro MŠ a ZŠ OVA-JIH</v>
      </c>
      <c r="D1" s="97"/>
      <c r="E1" s="98"/>
      <c r="F1" s="97"/>
      <c r="G1" s="99" t="s">
        <v>50</v>
      </c>
      <c r="H1" s="100">
        <v>1</v>
      </c>
      <c r="I1" s="101"/>
    </row>
    <row r="2" spans="1:57" ht="13.5" thickBot="1" x14ac:dyDescent="0.25">
      <c r="A2" s="216" t="s">
        <v>51</v>
      </c>
      <c r="B2" s="217"/>
      <c r="C2" s="102" t="str">
        <f>CONCATENATE(cisloobjektu," ",nazevobjektu)</f>
        <v>14 MŠ J. Maluchy 267/105</v>
      </c>
      <c r="D2" s="103"/>
      <c r="E2" s="104"/>
      <c r="F2" s="103"/>
      <c r="G2" s="218" t="s">
        <v>83</v>
      </c>
      <c r="H2" s="219"/>
      <c r="I2" s="220"/>
    </row>
    <row r="3" spans="1:57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8" t="str">
        <f>Položky!B7</f>
        <v>1</v>
      </c>
      <c r="B7" s="114" t="str">
        <f>Položky!C7</f>
        <v>Zemní práce</v>
      </c>
      <c r="C7" s="65"/>
      <c r="D7" s="115"/>
      <c r="E7" s="199">
        <f>Položky!BA56</f>
        <v>0</v>
      </c>
      <c r="F7" s="200">
        <f>Položky!BB56</f>
        <v>0</v>
      </c>
      <c r="G7" s="200">
        <f>Položky!BC56</f>
        <v>0</v>
      </c>
      <c r="H7" s="200">
        <f>Položky!BD56</f>
        <v>0</v>
      </c>
      <c r="I7" s="201">
        <f>Položky!BE56</f>
        <v>0</v>
      </c>
    </row>
    <row r="8" spans="1:57" s="34" customFormat="1" x14ac:dyDescent="0.2">
      <c r="A8" s="198" t="str">
        <f>Položky!B57</f>
        <v>6</v>
      </c>
      <c r="B8" s="114" t="str">
        <f>Položky!C57</f>
        <v>Úpravy povrchu, podlahy</v>
      </c>
      <c r="C8" s="65"/>
      <c r="D8" s="115"/>
      <c r="E8" s="199">
        <f>Položky!BA64</f>
        <v>0</v>
      </c>
      <c r="F8" s="200">
        <f>Položky!BB64</f>
        <v>0</v>
      </c>
      <c r="G8" s="200">
        <f>Položky!BC64</f>
        <v>0</v>
      </c>
      <c r="H8" s="200">
        <f>Položky!BD64</f>
        <v>0</v>
      </c>
      <c r="I8" s="201">
        <f>Položky!BE64</f>
        <v>0</v>
      </c>
    </row>
    <row r="9" spans="1:57" s="34" customFormat="1" x14ac:dyDescent="0.2">
      <c r="A9" s="198" t="str">
        <f>Položky!B65</f>
        <v>8</v>
      </c>
      <c r="B9" s="114" t="str">
        <f>Položky!C65</f>
        <v>Trubní vedení</v>
      </c>
      <c r="C9" s="65"/>
      <c r="D9" s="115"/>
      <c r="E9" s="199">
        <f>Položky!BA79</f>
        <v>0</v>
      </c>
      <c r="F9" s="200">
        <f>Položky!BB79</f>
        <v>0</v>
      </c>
      <c r="G9" s="200">
        <f>Položky!BC79</f>
        <v>0</v>
      </c>
      <c r="H9" s="200">
        <f>Položky!BD79</f>
        <v>0</v>
      </c>
      <c r="I9" s="201">
        <f>Položky!BE79</f>
        <v>0</v>
      </c>
    </row>
    <row r="10" spans="1:57" s="34" customFormat="1" x14ac:dyDescent="0.2">
      <c r="A10" s="198" t="str">
        <f>Položky!B80</f>
        <v>99</v>
      </c>
      <c r="B10" s="114" t="str">
        <f>Položky!C80</f>
        <v>Staveništní přesun hmot</v>
      </c>
      <c r="C10" s="65"/>
      <c r="D10" s="115"/>
      <c r="E10" s="199">
        <f>Položky!BA82</f>
        <v>0</v>
      </c>
      <c r="F10" s="200">
        <f>Položky!BB82</f>
        <v>0</v>
      </c>
      <c r="G10" s="200">
        <f>Položky!BC82</f>
        <v>0</v>
      </c>
      <c r="H10" s="200">
        <f>Položky!BD82</f>
        <v>0</v>
      </c>
      <c r="I10" s="201">
        <f>Položky!BE82</f>
        <v>0</v>
      </c>
    </row>
    <row r="11" spans="1:57" s="34" customFormat="1" ht="13.5" thickBot="1" x14ac:dyDescent="0.25">
      <c r="A11" s="198" t="str">
        <f>Položky!B83</f>
        <v>M21</v>
      </c>
      <c r="B11" s="114" t="str">
        <f>Položky!C83</f>
        <v>Elektromontáže</v>
      </c>
      <c r="C11" s="65"/>
      <c r="D11" s="115"/>
      <c r="E11" s="199">
        <f>Položky!BA88</f>
        <v>0</v>
      </c>
      <c r="F11" s="200">
        <f>Položky!BB88</f>
        <v>0</v>
      </c>
      <c r="G11" s="200">
        <f>Položky!BC88</f>
        <v>0</v>
      </c>
      <c r="H11" s="200">
        <f>Položky!BD88</f>
        <v>0</v>
      </c>
      <c r="I11" s="201">
        <f>Položky!BE88</f>
        <v>0</v>
      </c>
    </row>
    <row r="12" spans="1:57" s="122" customFormat="1" ht="13.5" thickBot="1" x14ac:dyDescent="0.25">
      <c r="A12" s="116"/>
      <c r="B12" s="117" t="s">
        <v>58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65"/>
      <c r="B13" s="65"/>
      <c r="C13" s="65"/>
      <c r="D13" s="65"/>
      <c r="E13" s="65"/>
      <c r="F13" s="65"/>
      <c r="G13" s="65"/>
      <c r="H13" s="65"/>
      <c r="I13" s="65"/>
    </row>
    <row r="14" spans="1:57" ht="19.5" customHeight="1" x14ac:dyDescent="0.25">
      <c r="A14" s="106" t="s">
        <v>59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>
      <c r="A15" s="76"/>
      <c r="B15" s="76"/>
      <c r="C15" s="76"/>
      <c r="D15" s="76"/>
      <c r="E15" s="76"/>
      <c r="F15" s="76"/>
      <c r="G15" s="76"/>
      <c r="H15" s="76"/>
      <c r="I15" s="76"/>
    </row>
    <row r="16" spans="1:57" x14ac:dyDescent="0.2">
      <c r="A16" s="70" t="s">
        <v>60</v>
      </c>
      <c r="B16" s="71"/>
      <c r="C16" s="71"/>
      <c r="D16" s="124"/>
      <c r="E16" s="125" t="s">
        <v>61</v>
      </c>
      <c r="F16" s="126" t="s">
        <v>62</v>
      </c>
      <c r="G16" s="127" t="s">
        <v>63</v>
      </c>
      <c r="H16" s="128"/>
      <c r="I16" s="129" t="s">
        <v>61</v>
      </c>
    </row>
    <row r="17" spans="1:53" x14ac:dyDescent="0.2">
      <c r="A17" s="63" t="s">
        <v>208</v>
      </c>
      <c r="B17" s="54"/>
      <c r="C17" s="54"/>
      <c r="D17" s="130"/>
      <c r="E17" s="131">
        <v>0</v>
      </c>
      <c r="F17" s="132">
        <v>0</v>
      </c>
      <c r="G17" s="133">
        <f t="shared" ref="G17:G24" si="0">CHOOSE(BA17+1,HSV+PSV,HSV+PSV+Mont,HSV+PSV+Dodavka+Mont,HSV,PSV,Mont,Dodavka,Mont+Dodavka,0)</f>
        <v>0</v>
      </c>
      <c r="H17" s="134"/>
      <c r="I17" s="135">
        <f t="shared" ref="I17:I24" si="1">E17+F17*G17/100</f>
        <v>0</v>
      </c>
      <c r="BA17">
        <v>0</v>
      </c>
    </row>
    <row r="18" spans="1:53" x14ac:dyDescent="0.2">
      <c r="A18" s="63" t="s">
        <v>209</v>
      </c>
      <c r="B18" s="54"/>
      <c r="C18" s="54"/>
      <c r="D18" s="130"/>
      <c r="E18" s="131">
        <v>0</v>
      </c>
      <c r="F18" s="132">
        <v>0</v>
      </c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 x14ac:dyDescent="0.2">
      <c r="A19" s="63" t="s">
        <v>210</v>
      </c>
      <c r="B19" s="54"/>
      <c r="C19" s="54"/>
      <c r="D19" s="130"/>
      <c r="E19" s="131">
        <v>0</v>
      </c>
      <c r="F19" s="132">
        <v>0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 x14ac:dyDescent="0.2">
      <c r="A20" s="63" t="s">
        <v>211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 x14ac:dyDescent="0.2">
      <c r="A21" s="63" t="s">
        <v>212</v>
      </c>
      <c r="B21" s="54"/>
      <c r="C21" s="54"/>
      <c r="D21" s="130"/>
      <c r="E21" s="131">
        <v>0</v>
      </c>
      <c r="F21" s="132">
        <v>1.5</v>
      </c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 x14ac:dyDescent="0.2">
      <c r="A22" s="63" t="s">
        <v>213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1</v>
      </c>
    </row>
    <row r="23" spans="1:53" x14ac:dyDescent="0.2">
      <c r="A23" s="63" t="s">
        <v>214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x14ac:dyDescent="0.2">
      <c r="A24" s="63" t="s">
        <v>215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2</v>
      </c>
    </row>
    <row r="25" spans="1:53" ht="13.5" thickBot="1" x14ac:dyDescent="0.25">
      <c r="A25" s="136"/>
      <c r="B25" s="137" t="s">
        <v>64</v>
      </c>
      <c r="C25" s="138"/>
      <c r="D25" s="139"/>
      <c r="E25" s="140"/>
      <c r="F25" s="141"/>
      <c r="G25" s="141"/>
      <c r="H25" s="221">
        <f>SUM(I17:I24)</f>
        <v>0</v>
      </c>
      <c r="I25" s="222"/>
    </row>
    <row r="27" spans="1:53" x14ac:dyDescent="0.2">
      <c r="B27" s="122"/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sheetProtection password="C90E" sheet="1" objects="1" scenarios="1"/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1"/>
  <sheetViews>
    <sheetView showGridLines="0" showZeros="0" tabSelected="1" workbookViewId="0">
      <selection activeCell="F8" sqref="F8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2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5" t="s">
        <v>65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4" t="s">
        <v>49</v>
      </c>
      <c r="B3" s="215"/>
      <c r="C3" s="96" t="str">
        <f>CONCATENATE(cislostavby," ",nazevstavby)</f>
        <v>2005  Zásobníky na vodu pro MŠ a ZŠ OVA-JIH</v>
      </c>
      <c r="D3" s="97"/>
      <c r="E3" s="150" t="s">
        <v>66</v>
      </c>
      <c r="F3" s="151">
        <f>Rekapitulace!H1</f>
        <v>1</v>
      </c>
      <c r="G3" s="152"/>
    </row>
    <row r="4" spans="1:104" ht="13.5" thickBot="1" x14ac:dyDescent="0.25">
      <c r="A4" s="226" t="s">
        <v>51</v>
      </c>
      <c r="B4" s="217"/>
      <c r="C4" s="102" t="str">
        <f>CONCATENATE(cisloobjektu," ",nazevobjektu)</f>
        <v>14 MŠ J. Maluchy 267/105</v>
      </c>
      <c r="D4" s="103"/>
      <c r="E4" s="227" t="str">
        <f>Rekapitulace!G2</f>
        <v>Zásobník na vodu 9500 lt</v>
      </c>
      <c r="F4" s="228"/>
      <c r="G4" s="229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 x14ac:dyDescent="0.2">
      <c r="A7" s="160" t="s">
        <v>74</v>
      </c>
      <c r="B7" s="161" t="s">
        <v>75</v>
      </c>
      <c r="C7" s="162" t="s">
        <v>76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84</v>
      </c>
      <c r="C8" s="170" t="s">
        <v>85</v>
      </c>
      <c r="D8" s="171" t="s">
        <v>86</v>
      </c>
      <c r="E8" s="172">
        <v>1</v>
      </c>
      <c r="F8" s="233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 x14ac:dyDescent="0.2">
      <c r="A9" s="168">
        <v>2</v>
      </c>
      <c r="B9" s="169" t="s">
        <v>87</v>
      </c>
      <c r="C9" s="170" t="s">
        <v>88</v>
      </c>
      <c r="D9" s="171" t="s">
        <v>89</v>
      </c>
      <c r="E9" s="172">
        <v>45</v>
      </c>
      <c r="F9" s="233"/>
      <c r="G9" s="173">
        <f>E9*F9</f>
        <v>0</v>
      </c>
      <c r="O9" s="167">
        <v>2</v>
      </c>
      <c r="AA9" s="145">
        <v>1</v>
      </c>
      <c r="AB9" s="145">
        <v>0</v>
      </c>
      <c r="AC9" s="145">
        <v>0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4">
        <v>1</v>
      </c>
      <c r="CB9" s="174">
        <v>0</v>
      </c>
      <c r="CZ9" s="145">
        <v>0</v>
      </c>
    </row>
    <row r="10" spans="1:104" x14ac:dyDescent="0.2">
      <c r="A10" s="175"/>
      <c r="B10" s="178"/>
      <c r="C10" s="223" t="s">
        <v>90</v>
      </c>
      <c r="D10" s="224"/>
      <c r="E10" s="179">
        <v>45</v>
      </c>
      <c r="F10" s="180"/>
      <c r="G10" s="181"/>
      <c r="M10" s="177" t="s">
        <v>90</v>
      </c>
      <c r="O10" s="167"/>
    </row>
    <row r="11" spans="1:104" x14ac:dyDescent="0.2">
      <c r="A11" s="168">
        <v>3</v>
      </c>
      <c r="B11" s="169" t="s">
        <v>91</v>
      </c>
      <c r="C11" s="170" t="s">
        <v>92</v>
      </c>
      <c r="D11" s="171" t="s">
        <v>89</v>
      </c>
      <c r="E11" s="172">
        <v>45.128999999999998</v>
      </c>
      <c r="F11" s="233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 x14ac:dyDescent="0.2">
      <c r="A12" s="175"/>
      <c r="B12" s="178"/>
      <c r="C12" s="223" t="s">
        <v>93</v>
      </c>
      <c r="D12" s="224"/>
      <c r="E12" s="179">
        <v>45.128999999999998</v>
      </c>
      <c r="F12" s="180"/>
      <c r="G12" s="181"/>
      <c r="M12" s="177" t="s">
        <v>93</v>
      </c>
      <c r="O12" s="167"/>
    </row>
    <row r="13" spans="1:104" x14ac:dyDescent="0.2">
      <c r="A13" s="168">
        <v>4</v>
      </c>
      <c r="B13" s="169" t="s">
        <v>94</v>
      </c>
      <c r="C13" s="170" t="s">
        <v>95</v>
      </c>
      <c r="D13" s="171" t="s">
        <v>89</v>
      </c>
      <c r="E13" s="172">
        <v>45.13</v>
      </c>
      <c r="F13" s="233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 x14ac:dyDescent="0.2">
      <c r="A14" s="168">
        <v>5</v>
      </c>
      <c r="B14" s="169" t="s">
        <v>96</v>
      </c>
      <c r="C14" s="170" t="s">
        <v>97</v>
      </c>
      <c r="D14" s="171" t="s">
        <v>89</v>
      </c>
      <c r="E14" s="172">
        <v>32.21</v>
      </c>
      <c r="F14" s="233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 x14ac:dyDescent="0.2">
      <c r="A15" s="175"/>
      <c r="B15" s="176"/>
      <c r="C15" s="230" t="s">
        <v>98</v>
      </c>
      <c r="D15" s="231"/>
      <c r="E15" s="231"/>
      <c r="F15" s="231"/>
      <c r="G15" s="232"/>
      <c r="L15" s="177" t="s">
        <v>98</v>
      </c>
      <c r="O15" s="167">
        <v>3</v>
      </c>
    </row>
    <row r="16" spans="1:104" x14ac:dyDescent="0.2">
      <c r="A16" s="175"/>
      <c r="B16" s="178"/>
      <c r="C16" s="223" t="s">
        <v>99</v>
      </c>
      <c r="D16" s="224"/>
      <c r="E16" s="179">
        <v>12.72</v>
      </c>
      <c r="F16" s="180"/>
      <c r="G16" s="181"/>
      <c r="M16" s="177" t="s">
        <v>99</v>
      </c>
      <c r="O16" s="167"/>
    </row>
    <row r="17" spans="1:104" x14ac:dyDescent="0.2">
      <c r="A17" s="175"/>
      <c r="B17" s="178"/>
      <c r="C17" s="223" t="s">
        <v>100</v>
      </c>
      <c r="D17" s="224"/>
      <c r="E17" s="179">
        <v>15.75</v>
      </c>
      <c r="F17" s="180"/>
      <c r="G17" s="181"/>
      <c r="M17" s="177" t="s">
        <v>100</v>
      </c>
      <c r="O17" s="167"/>
    </row>
    <row r="18" spans="1:104" x14ac:dyDescent="0.2">
      <c r="A18" s="175"/>
      <c r="B18" s="178"/>
      <c r="C18" s="223" t="s">
        <v>101</v>
      </c>
      <c r="D18" s="224"/>
      <c r="E18" s="179">
        <v>3.74</v>
      </c>
      <c r="F18" s="180"/>
      <c r="G18" s="181"/>
      <c r="M18" s="177" t="s">
        <v>101</v>
      </c>
      <c r="O18" s="167"/>
    </row>
    <row r="19" spans="1:104" x14ac:dyDescent="0.2">
      <c r="A19" s="168">
        <v>6</v>
      </c>
      <c r="B19" s="169" t="s">
        <v>102</v>
      </c>
      <c r="C19" s="170" t="s">
        <v>103</v>
      </c>
      <c r="D19" s="171" t="s">
        <v>89</v>
      </c>
      <c r="E19" s="172">
        <v>32.21</v>
      </c>
      <c r="F19" s="233"/>
      <c r="G19" s="173">
        <f>E19*F19</f>
        <v>0</v>
      </c>
      <c r="O19" s="167">
        <v>2</v>
      </c>
      <c r="AA19" s="145">
        <v>1</v>
      </c>
      <c r="AB19" s="145">
        <v>0</v>
      </c>
      <c r="AC19" s="145">
        <v>0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0</v>
      </c>
      <c r="CZ19" s="145">
        <v>0</v>
      </c>
    </row>
    <row r="20" spans="1:104" x14ac:dyDescent="0.2">
      <c r="A20" s="168">
        <v>7</v>
      </c>
      <c r="B20" s="169" t="s">
        <v>104</v>
      </c>
      <c r="C20" s="170" t="s">
        <v>105</v>
      </c>
      <c r="D20" s="171" t="s">
        <v>106</v>
      </c>
      <c r="E20" s="172">
        <v>44.968000000000004</v>
      </c>
      <c r="F20" s="233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4.0000000000000001E-3</v>
      </c>
    </row>
    <row r="21" spans="1:104" x14ac:dyDescent="0.2">
      <c r="A21" s="175"/>
      <c r="B21" s="178"/>
      <c r="C21" s="223" t="s">
        <v>107</v>
      </c>
      <c r="D21" s="224"/>
      <c r="E21" s="179">
        <v>44.968000000000004</v>
      </c>
      <c r="F21" s="180"/>
      <c r="G21" s="181"/>
      <c r="M21" s="177" t="s">
        <v>107</v>
      </c>
      <c r="O21" s="167"/>
    </row>
    <row r="22" spans="1:104" x14ac:dyDescent="0.2">
      <c r="A22" s="168">
        <v>8</v>
      </c>
      <c r="B22" s="169" t="s">
        <v>108</v>
      </c>
      <c r="C22" s="170" t="s">
        <v>109</v>
      </c>
      <c r="D22" s="171" t="s">
        <v>106</v>
      </c>
      <c r="E22" s="172">
        <v>44.97</v>
      </c>
      <c r="F22" s="233"/>
      <c r="G22" s="173">
        <f>E22*F22</f>
        <v>0</v>
      </c>
      <c r="O22" s="167">
        <v>2</v>
      </c>
      <c r="AA22" s="145">
        <v>1</v>
      </c>
      <c r="AB22" s="145">
        <v>1</v>
      </c>
      <c r="AC22" s="145">
        <v>1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4">
        <v>1</v>
      </c>
      <c r="CB22" s="174">
        <v>1</v>
      </c>
      <c r="CZ22" s="145">
        <v>0</v>
      </c>
    </row>
    <row r="23" spans="1:104" x14ac:dyDescent="0.2">
      <c r="A23" s="168">
        <v>9</v>
      </c>
      <c r="B23" s="169" t="s">
        <v>110</v>
      </c>
      <c r="C23" s="170" t="s">
        <v>111</v>
      </c>
      <c r="D23" s="171" t="s">
        <v>89</v>
      </c>
      <c r="E23" s="172">
        <v>45.13</v>
      </c>
      <c r="F23" s="233"/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0</v>
      </c>
    </row>
    <row r="24" spans="1:104" x14ac:dyDescent="0.2">
      <c r="A24" s="168">
        <v>10</v>
      </c>
      <c r="B24" s="169" t="s">
        <v>112</v>
      </c>
      <c r="C24" s="170" t="s">
        <v>113</v>
      </c>
      <c r="D24" s="171" t="s">
        <v>89</v>
      </c>
      <c r="E24" s="172">
        <v>95.88</v>
      </c>
      <c r="F24" s="233"/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0</v>
      </c>
    </row>
    <row r="25" spans="1:104" x14ac:dyDescent="0.2">
      <c r="A25" s="175"/>
      <c r="B25" s="178"/>
      <c r="C25" s="223" t="s">
        <v>114</v>
      </c>
      <c r="D25" s="224"/>
      <c r="E25" s="179">
        <v>38.96</v>
      </c>
      <c r="F25" s="180"/>
      <c r="G25" s="181"/>
      <c r="M25" s="177" t="s">
        <v>114</v>
      </c>
      <c r="O25" s="167"/>
    </row>
    <row r="26" spans="1:104" x14ac:dyDescent="0.2">
      <c r="A26" s="175"/>
      <c r="B26" s="178"/>
      <c r="C26" s="223" t="s">
        <v>115</v>
      </c>
      <c r="D26" s="224"/>
      <c r="E26" s="179">
        <v>6.36</v>
      </c>
      <c r="F26" s="180"/>
      <c r="G26" s="181"/>
      <c r="M26" s="177" t="s">
        <v>115</v>
      </c>
      <c r="O26" s="167"/>
    </row>
    <row r="27" spans="1:104" x14ac:dyDescent="0.2">
      <c r="A27" s="175"/>
      <c r="B27" s="178"/>
      <c r="C27" s="223" t="s">
        <v>116</v>
      </c>
      <c r="D27" s="224"/>
      <c r="E27" s="179">
        <v>4.2</v>
      </c>
      <c r="F27" s="180"/>
      <c r="G27" s="181"/>
      <c r="M27" s="177" t="s">
        <v>116</v>
      </c>
      <c r="O27" s="167"/>
    </row>
    <row r="28" spans="1:104" x14ac:dyDescent="0.2">
      <c r="A28" s="175"/>
      <c r="B28" s="178"/>
      <c r="C28" s="223" t="s">
        <v>117</v>
      </c>
      <c r="D28" s="224"/>
      <c r="E28" s="179">
        <v>1.36</v>
      </c>
      <c r="F28" s="180"/>
      <c r="G28" s="181"/>
      <c r="M28" s="177" t="s">
        <v>117</v>
      </c>
      <c r="O28" s="167"/>
    </row>
    <row r="29" spans="1:104" x14ac:dyDescent="0.2">
      <c r="A29" s="175"/>
      <c r="B29" s="178"/>
      <c r="C29" s="223" t="s">
        <v>118</v>
      </c>
      <c r="D29" s="224"/>
      <c r="E29" s="179">
        <v>45</v>
      </c>
      <c r="F29" s="180"/>
      <c r="G29" s="181"/>
      <c r="M29" s="177" t="s">
        <v>118</v>
      </c>
      <c r="O29" s="167"/>
    </row>
    <row r="30" spans="1:104" hidden="1" x14ac:dyDescent="0.2">
      <c r="A30" s="168">
        <v>11</v>
      </c>
      <c r="B30" s="169" t="s">
        <v>119</v>
      </c>
      <c r="C30" s="170" t="s">
        <v>120</v>
      </c>
      <c r="D30" s="171" t="s">
        <v>89</v>
      </c>
      <c r="E30" s="172">
        <v>0</v>
      </c>
      <c r="F30" s="172">
        <v>258</v>
      </c>
      <c r="G30" s="173">
        <f>E30*F30</f>
        <v>0</v>
      </c>
      <c r="O30" s="167">
        <v>2</v>
      </c>
      <c r="AA30" s="145">
        <v>1</v>
      </c>
      <c r="AB30" s="145">
        <v>1</v>
      </c>
      <c r="AC30" s="145">
        <v>1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</v>
      </c>
      <c r="CB30" s="174">
        <v>1</v>
      </c>
      <c r="CZ30" s="145">
        <v>0</v>
      </c>
    </row>
    <row r="31" spans="1:104" hidden="1" x14ac:dyDescent="0.2">
      <c r="A31" s="168">
        <v>12</v>
      </c>
      <c r="B31" s="169" t="s">
        <v>121</v>
      </c>
      <c r="C31" s="170" t="s">
        <v>122</v>
      </c>
      <c r="D31" s="171" t="s">
        <v>89</v>
      </c>
      <c r="E31" s="172">
        <v>0</v>
      </c>
      <c r="F31" s="172">
        <v>22.5</v>
      </c>
      <c r="G31" s="173">
        <f>E31*F31</f>
        <v>0</v>
      </c>
      <c r="O31" s="167">
        <v>2</v>
      </c>
      <c r="AA31" s="145">
        <v>1</v>
      </c>
      <c r="AB31" s="145">
        <v>1</v>
      </c>
      <c r="AC31" s="145">
        <v>1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</v>
      </c>
      <c r="CB31" s="174">
        <v>1</v>
      </c>
      <c r="CZ31" s="145">
        <v>0</v>
      </c>
    </row>
    <row r="32" spans="1:104" hidden="1" x14ac:dyDescent="0.2">
      <c r="A32" s="175"/>
      <c r="B32" s="176"/>
      <c r="C32" s="230"/>
      <c r="D32" s="231"/>
      <c r="E32" s="231"/>
      <c r="F32" s="231"/>
      <c r="G32" s="232"/>
      <c r="L32" s="177"/>
      <c r="O32" s="167">
        <v>3</v>
      </c>
    </row>
    <row r="33" spans="1:104" x14ac:dyDescent="0.2">
      <c r="A33" s="168">
        <v>13</v>
      </c>
      <c r="B33" s="169" t="s">
        <v>123</v>
      </c>
      <c r="C33" s="170" t="s">
        <v>124</v>
      </c>
      <c r="D33" s="171" t="s">
        <v>89</v>
      </c>
      <c r="E33" s="172">
        <v>45</v>
      </c>
      <c r="F33" s="233"/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0</v>
      </c>
    </row>
    <row r="34" spans="1:104" x14ac:dyDescent="0.2">
      <c r="A34" s="175"/>
      <c r="B34" s="176"/>
      <c r="C34" s="230" t="s">
        <v>125</v>
      </c>
      <c r="D34" s="231"/>
      <c r="E34" s="231"/>
      <c r="F34" s="231"/>
      <c r="G34" s="232"/>
      <c r="L34" s="177" t="s">
        <v>125</v>
      </c>
      <c r="O34" s="167">
        <v>3</v>
      </c>
    </row>
    <row r="35" spans="1:104" x14ac:dyDescent="0.2">
      <c r="A35" s="168">
        <v>14</v>
      </c>
      <c r="B35" s="169" t="s">
        <v>126</v>
      </c>
      <c r="C35" s="170" t="s">
        <v>127</v>
      </c>
      <c r="D35" s="171" t="s">
        <v>89</v>
      </c>
      <c r="E35" s="172">
        <v>50.88</v>
      </c>
      <c r="F35" s="233"/>
      <c r="G35" s="173">
        <f>E35*F35</f>
        <v>0</v>
      </c>
      <c r="O35" s="167">
        <v>2</v>
      </c>
      <c r="AA35" s="145">
        <v>1</v>
      </c>
      <c r="AB35" s="145">
        <v>1</v>
      </c>
      <c r="AC35" s="145">
        <v>1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1</v>
      </c>
      <c r="CB35" s="174">
        <v>1</v>
      </c>
      <c r="CZ35" s="145">
        <v>0</v>
      </c>
    </row>
    <row r="36" spans="1:104" x14ac:dyDescent="0.2">
      <c r="A36" s="175"/>
      <c r="B36" s="176"/>
      <c r="C36" s="230" t="s">
        <v>128</v>
      </c>
      <c r="D36" s="231"/>
      <c r="E36" s="231"/>
      <c r="F36" s="231"/>
      <c r="G36" s="232"/>
      <c r="L36" s="177" t="s">
        <v>128</v>
      </c>
      <c r="O36" s="167">
        <v>3</v>
      </c>
    </row>
    <row r="37" spans="1:104" x14ac:dyDescent="0.2">
      <c r="A37" s="175"/>
      <c r="B37" s="178"/>
      <c r="C37" s="223" t="s">
        <v>129</v>
      </c>
      <c r="D37" s="224"/>
      <c r="E37" s="179">
        <v>38.96</v>
      </c>
      <c r="F37" s="180"/>
      <c r="G37" s="181"/>
      <c r="M37" s="177" t="s">
        <v>129</v>
      </c>
      <c r="O37" s="167"/>
    </row>
    <row r="38" spans="1:104" x14ac:dyDescent="0.2">
      <c r="A38" s="175"/>
      <c r="B38" s="178"/>
      <c r="C38" s="223" t="s">
        <v>130</v>
      </c>
      <c r="D38" s="224"/>
      <c r="E38" s="179">
        <v>11.92</v>
      </c>
      <c r="F38" s="180"/>
      <c r="G38" s="181"/>
      <c r="M38" s="177" t="s">
        <v>130</v>
      </c>
      <c r="O38" s="167"/>
    </row>
    <row r="39" spans="1:104" hidden="1" x14ac:dyDescent="0.2">
      <c r="A39" s="168">
        <v>15</v>
      </c>
      <c r="B39" s="169" t="s">
        <v>131</v>
      </c>
      <c r="C39" s="170" t="s">
        <v>132</v>
      </c>
      <c r="D39" s="171" t="s">
        <v>133</v>
      </c>
      <c r="E39" s="172">
        <v>0</v>
      </c>
      <c r="F39" s="172"/>
      <c r="G39" s="173">
        <f>E39*F39</f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1</v>
      </c>
      <c r="CZ39" s="145">
        <v>0</v>
      </c>
    </row>
    <row r="40" spans="1:104" hidden="1" x14ac:dyDescent="0.2">
      <c r="A40" s="175"/>
      <c r="B40" s="176"/>
      <c r="C40" s="230" t="s">
        <v>134</v>
      </c>
      <c r="D40" s="231"/>
      <c r="E40" s="231"/>
      <c r="F40" s="231"/>
      <c r="G40" s="232"/>
      <c r="L40" s="177" t="s">
        <v>134</v>
      </c>
      <c r="O40" s="167">
        <v>3</v>
      </c>
    </row>
    <row r="41" spans="1:104" x14ac:dyDescent="0.2">
      <c r="A41" s="168">
        <v>16</v>
      </c>
      <c r="B41" s="169" t="s">
        <v>135</v>
      </c>
      <c r="C41" s="170" t="s">
        <v>136</v>
      </c>
      <c r="D41" s="171" t="s">
        <v>89</v>
      </c>
      <c r="E41" s="172">
        <v>26.463999999999999</v>
      </c>
      <c r="F41" s="233"/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0</v>
      </c>
    </row>
    <row r="42" spans="1:104" x14ac:dyDescent="0.2">
      <c r="A42" s="175"/>
      <c r="B42" s="178"/>
      <c r="C42" s="223" t="s">
        <v>137</v>
      </c>
      <c r="D42" s="224"/>
      <c r="E42" s="179">
        <v>6.1740000000000004</v>
      </c>
      <c r="F42" s="180"/>
      <c r="G42" s="181"/>
      <c r="M42" s="177" t="s">
        <v>137</v>
      </c>
      <c r="O42" s="167"/>
    </row>
    <row r="43" spans="1:104" x14ac:dyDescent="0.2">
      <c r="A43" s="175"/>
      <c r="B43" s="178"/>
      <c r="C43" s="223" t="s">
        <v>138</v>
      </c>
      <c r="D43" s="224"/>
      <c r="E43" s="179">
        <v>6.36</v>
      </c>
      <c r="F43" s="180"/>
      <c r="G43" s="181"/>
      <c r="M43" s="177" t="s">
        <v>138</v>
      </c>
      <c r="O43" s="167"/>
    </row>
    <row r="44" spans="1:104" x14ac:dyDescent="0.2">
      <c r="A44" s="175"/>
      <c r="B44" s="178"/>
      <c r="C44" s="223" t="s">
        <v>139</v>
      </c>
      <c r="D44" s="224"/>
      <c r="E44" s="179">
        <v>11.55</v>
      </c>
      <c r="F44" s="180"/>
      <c r="G44" s="181"/>
      <c r="M44" s="177" t="s">
        <v>139</v>
      </c>
      <c r="O44" s="167"/>
    </row>
    <row r="45" spans="1:104" x14ac:dyDescent="0.2">
      <c r="A45" s="175"/>
      <c r="B45" s="178"/>
      <c r="C45" s="223" t="s">
        <v>140</v>
      </c>
      <c r="D45" s="224"/>
      <c r="E45" s="179">
        <v>2.38</v>
      </c>
      <c r="F45" s="180"/>
      <c r="G45" s="181"/>
      <c r="M45" s="177" t="s">
        <v>140</v>
      </c>
      <c r="O45" s="167"/>
    </row>
    <row r="46" spans="1:104" x14ac:dyDescent="0.2">
      <c r="A46" s="168">
        <v>17</v>
      </c>
      <c r="B46" s="169" t="s">
        <v>141</v>
      </c>
      <c r="C46" s="170" t="s">
        <v>142</v>
      </c>
      <c r="D46" s="171" t="s">
        <v>89</v>
      </c>
      <c r="E46" s="172">
        <v>41.375999999999998</v>
      </c>
      <c r="F46" s="233"/>
      <c r="G46" s="173">
        <f>E46*F46</f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1</v>
      </c>
      <c r="CB46" s="174">
        <v>1</v>
      </c>
      <c r="CZ46" s="145">
        <v>0</v>
      </c>
    </row>
    <row r="47" spans="1:104" x14ac:dyDescent="0.2">
      <c r="A47" s="175"/>
      <c r="B47" s="178"/>
      <c r="C47" s="223" t="s">
        <v>143</v>
      </c>
      <c r="D47" s="224"/>
      <c r="E47" s="179">
        <v>29.456</v>
      </c>
      <c r="F47" s="180"/>
      <c r="G47" s="181"/>
      <c r="M47" s="177" t="s">
        <v>143</v>
      </c>
      <c r="O47" s="167"/>
    </row>
    <row r="48" spans="1:104" x14ac:dyDescent="0.2">
      <c r="A48" s="175"/>
      <c r="B48" s="178"/>
      <c r="C48" s="223" t="s">
        <v>138</v>
      </c>
      <c r="D48" s="224"/>
      <c r="E48" s="179">
        <v>6.36</v>
      </c>
      <c r="F48" s="180"/>
      <c r="G48" s="181"/>
      <c r="M48" s="177" t="s">
        <v>138</v>
      </c>
      <c r="O48" s="167"/>
    </row>
    <row r="49" spans="1:104" x14ac:dyDescent="0.2">
      <c r="A49" s="175"/>
      <c r="B49" s="178"/>
      <c r="C49" s="223" t="s">
        <v>144</v>
      </c>
      <c r="D49" s="224"/>
      <c r="E49" s="179">
        <v>4.2</v>
      </c>
      <c r="F49" s="180"/>
      <c r="G49" s="181"/>
      <c r="M49" s="177" t="s">
        <v>144</v>
      </c>
      <c r="O49" s="167"/>
    </row>
    <row r="50" spans="1:104" x14ac:dyDescent="0.2">
      <c r="A50" s="175"/>
      <c r="B50" s="178"/>
      <c r="C50" s="223" t="s">
        <v>145</v>
      </c>
      <c r="D50" s="224"/>
      <c r="E50" s="179">
        <v>1.36</v>
      </c>
      <c r="F50" s="180"/>
      <c r="G50" s="181"/>
      <c r="M50" s="177" t="s">
        <v>145</v>
      </c>
      <c r="O50" s="167"/>
    </row>
    <row r="51" spans="1:104" x14ac:dyDescent="0.2">
      <c r="A51" s="168">
        <v>18</v>
      </c>
      <c r="B51" s="169" t="s">
        <v>146</v>
      </c>
      <c r="C51" s="170" t="s">
        <v>147</v>
      </c>
      <c r="D51" s="171" t="s">
        <v>106</v>
      </c>
      <c r="E51" s="172">
        <v>180</v>
      </c>
      <c r="F51" s="233"/>
      <c r="G51" s="173">
        <f>E51*F51</f>
        <v>0</v>
      </c>
      <c r="O51" s="167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</v>
      </c>
      <c r="CB51" s="174">
        <v>1</v>
      </c>
      <c r="CZ51" s="145">
        <v>0</v>
      </c>
    </row>
    <row r="52" spans="1:104" x14ac:dyDescent="0.2">
      <c r="A52" s="168">
        <v>19</v>
      </c>
      <c r="B52" s="169" t="s">
        <v>148</v>
      </c>
      <c r="C52" s="170" t="s">
        <v>149</v>
      </c>
      <c r="D52" s="171" t="s">
        <v>106</v>
      </c>
      <c r="E52" s="172">
        <v>180</v>
      </c>
      <c r="F52" s="233"/>
      <c r="G52" s="173">
        <f>E52*F52</f>
        <v>0</v>
      </c>
      <c r="O52" s="167">
        <v>2</v>
      </c>
      <c r="AA52" s="145">
        <v>1</v>
      </c>
      <c r="AB52" s="145">
        <v>1</v>
      </c>
      <c r="AC52" s="145">
        <v>1</v>
      </c>
      <c r="AZ52" s="145">
        <v>1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1</v>
      </c>
      <c r="CZ52" s="145">
        <v>0</v>
      </c>
    </row>
    <row r="53" spans="1:104" x14ac:dyDescent="0.2">
      <c r="A53" s="168">
        <v>20</v>
      </c>
      <c r="B53" s="169" t="s">
        <v>150</v>
      </c>
      <c r="C53" s="170" t="s">
        <v>151</v>
      </c>
      <c r="D53" s="171" t="s">
        <v>152</v>
      </c>
      <c r="E53" s="172">
        <v>5.4</v>
      </c>
      <c r="F53" s="233"/>
      <c r="G53" s="173">
        <f>E53*F53</f>
        <v>0</v>
      </c>
      <c r="O53" s="167">
        <v>2</v>
      </c>
      <c r="AA53" s="145">
        <v>3</v>
      </c>
      <c r="AB53" s="145">
        <v>1</v>
      </c>
      <c r="AC53" s="145">
        <v>572410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3</v>
      </c>
      <c r="CB53" s="174">
        <v>1</v>
      </c>
      <c r="CZ53" s="145">
        <v>1E-3</v>
      </c>
    </row>
    <row r="54" spans="1:104" x14ac:dyDescent="0.2">
      <c r="A54" s="168">
        <v>21</v>
      </c>
      <c r="B54" s="169" t="s">
        <v>153</v>
      </c>
      <c r="C54" s="170" t="s">
        <v>154</v>
      </c>
      <c r="D54" s="171" t="s">
        <v>155</v>
      </c>
      <c r="E54" s="172">
        <v>62.064</v>
      </c>
      <c r="F54" s="233"/>
      <c r="G54" s="173">
        <f>E54*F54</f>
        <v>0</v>
      </c>
      <c r="O54" s="167">
        <v>2</v>
      </c>
      <c r="AA54" s="145">
        <v>3</v>
      </c>
      <c r="AB54" s="145">
        <v>1</v>
      </c>
      <c r="AC54" s="145">
        <v>583317035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3</v>
      </c>
      <c r="CB54" s="174">
        <v>1</v>
      </c>
      <c r="CZ54" s="145">
        <v>1</v>
      </c>
    </row>
    <row r="55" spans="1:104" x14ac:dyDescent="0.2">
      <c r="A55" s="175"/>
      <c r="B55" s="178"/>
      <c r="C55" s="223" t="s">
        <v>156</v>
      </c>
      <c r="D55" s="224"/>
      <c r="E55" s="179">
        <v>62.064</v>
      </c>
      <c r="F55" s="180"/>
      <c r="G55" s="181"/>
      <c r="M55" s="177" t="s">
        <v>156</v>
      </c>
      <c r="O55" s="167"/>
    </row>
    <row r="56" spans="1:104" x14ac:dyDescent="0.2">
      <c r="A56" s="182"/>
      <c r="B56" s="183" t="s">
        <v>78</v>
      </c>
      <c r="C56" s="184" t="str">
        <f>CONCATENATE(B7," ",C7)</f>
        <v>1 Zemní práce</v>
      </c>
      <c r="D56" s="185"/>
      <c r="E56" s="186"/>
      <c r="F56" s="187"/>
      <c r="G56" s="188">
        <f>SUM(G7:G55)</f>
        <v>0</v>
      </c>
      <c r="O56" s="167">
        <v>4</v>
      </c>
      <c r="BA56" s="189">
        <f>SUM(BA7:BA55)</f>
        <v>0</v>
      </c>
      <c r="BB56" s="189">
        <f>SUM(BB7:BB55)</f>
        <v>0</v>
      </c>
      <c r="BC56" s="189">
        <f>SUM(BC7:BC55)</f>
        <v>0</v>
      </c>
      <c r="BD56" s="189">
        <f>SUM(BD7:BD55)</f>
        <v>0</v>
      </c>
      <c r="BE56" s="189">
        <f>SUM(BE7:BE55)</f>
        <v>0</v>
      </c>
    </row>
    <row r="57" spans="1:104" hidden="1" x14ac:dyDescent="0.2">
      <c r="A57" s="160" t="s">
        <v>74</v>
      </c>
      <c r="B57" s="161" t="s">
        <v>157</v>
      </c>
      <c r="C57" s="162" t="s">
        <v>158</v>
      </c>
      <c r="D57" s="163"/>
      <c r="E57" s="164"/>
      <c r="F57" s="164"/>
      <c r="G57" s="165"/>
      <c r="H57" s="166"/>
      <c r="I57" s="166"/>
      <c r="O57" s="167">
        <v>1</v>
      </c>
    </row>
    <row r="58" spans="1:104" hidden="1" x14ac:dyDescent="0.2">
      <c r="A58" s="168">
        <v>22</v>
      </c>
      <c r="B58" s="169" t="s">
        <v>159</v>
      </c>
      <c r="C58" s="170" t="s">
        <v>160</v>
      </c>
      <c r="D58" s="171" t="s">
        <v>89</v>
      </c>
      <c r="E58" s="172">
        <v>0</v>
      </c>
      <c r="F58" s="172">
        <v>1075.2</v>
      </c>
      <c r="G58" s="173">
        <f t="shared" ref="G58:G63" si="0">E58*F58</f>
        <v>0</v>
      </c>
      <c r="O58" s="167">
        <v>2</v>
      </c>
      <c r="AA58" s="145">
        <v>1</v>
      </c>
      <c r="AB58" s="145">
        <v>1</v>
      </c>
      <c r="AC58" s="145">
        <v>1</v>
      </c>
      <c r="AZ58" s="145">
        <v>1</v>
      </c>
      <c r="BA58" s="145">
        <f t="shared" ref="BA58:BA63" si="1">IF(AZ58=1,G58,0)</f>
        <v>0</v>
      </c>
      <c r="BB58" s="145">
        <f t="shared" ref="BB58:BB63" si="2">IF(AZ58=2,G58,0)</f>
        <v>0</v>
      </c>
      <c r="BC58" s="145">
        <f t="shared" ref="BC58:BC63" si="3">IF(AZ58=3,G58,0)</f>
        <v>0</v>
      </c>
      <c r="BD58" s="145">
        <f t="shared" ref="BD58:BD63" si="4">IF(AZ58=4,G58,0)</f>
        <v>0</v>
      </c>
      <c r="BE58" s="145">
        <f t="shared" ref="BE58:BE63" si="5">IF(AZ58=5,G58,0)</f>
        <v>0</v>
      </c>
      <c r="CA58" s="174">
        <v>1</v>
      </c>
      <c r="CB58" s="174">
        <v>1</v>
      </c>
      <c r="CZ58" s="145">
        <v>1.94</v>
      </c>
    </row>
    <row r="59" spans="1:104" hidden="1" x14ac:dyDescent="0.2">
      <c r="A59" s="168">
        <v>23</v>
      </c>
      <c r="B59" s="169" t="s">
        <v>161</v>
      </c>
      <c r="C59" s="170" t="s">
        <v>162</v>
      </c>
      <c r="D59" s="171" t="s">
        <v>163</v>
      </c>
      <c r="E59" s="172">
        <v>0</v>
      </c>
      <c r="F59" s="172">
        <v>102.5</v>
      </c>
      <c r="G59" s="173">
        <f t="shared" si="0"/>
        <v>0</v>
      </c>
      <c r="O59" s="167">
        <v>2</v>
      </c>
      <c r="AA59" s="145">
        <v>1</v>
      </c>
      <c r="AB59" s="145">
        <v>1</v>
      </c>
      <c r="AC59" s="145">
        <v>1</v>
      </c>
      <c r="AZ59" s="145">
        <v>1</v>
      </c>
      <c r="BA59" s="145">
        <f t="shared" si="1"/>
        <v>0</v>
      </c>
      <c r="BB59" s="145">
        <f t="shared" si="2"/>
        <v>0</v>
      </c>
      <c r="BC59" s="145">
        <f t="shared" si="3"/>
        <v>0</v>
      </c>
      <c r="BD59" s="145">
        <f t="shared" si="4"/>
        <v>0</v>
      </c>
      <c r="BE59" s="145">
        <f t="shared" si="5"/>
        <v>0</v>
      </c>
      <c r="CA59" s="174">
        <v>1</v>
      </c>
      <c r="CB59" s="174">
        <v>1</v>
      </c>
      <c r="CZ59" s="145">
        <v>6.3000000000000003E-4</v>
      </c>
    </row>
    <row r="60" spans="1:104" hidden="1" x14ac:dyDescent="0.2">
      <c r="A60" s="168">
        <v>24</v>
      </c>
      <c r="B60" s="169" t="s">
        <v>164</v>
      </c>
      <c r="C60" s="170" t="s">
        <v>165</v>
      </c>
      <c r="D60" s="171" t="s">
        <v>106</v>
      </c>
      <c r="E60" s="172">
        <v>0</v>
      </c>
      <c r="F60" s="172">
        <v>346</v>
      </c>
      <c r="G60" s="173">
        <f t="shared" si="0"/>
        <v>0</v>
      </c>
      <c r="O60" s="167">
        <v>2</v>
      </c>
      <c r="AA60" s="145">
        <v>1</v>
      </c>
      <c r="AB60" s="145">
        <v>0</v>
      </c>
      <c r="AC60" s="145">
        <v>0</v>
      </c>
      <c r="AZ60" s="145">
        <v>1</v>
      </c>
      <c r="BA60" s="145">
        <f t="shared" si="1"/>
        <v>0</v>
      </c>
      <c r="BB60" s="145">
        <f t="shared" si="2"/>
        <v>0</v>
      </c>
      <c r="BC60" s="145">
        <f t="shared" si="3"/>
        <v>0</v>
      </c>
      <c r="BD60" s="145">
        <f t="shared" si="4"/>
        <v>0</v>
      </c>
      <c r="BE60" s="145">
        <f t="shared" si="5"/>
        <v>0</v>
      </c>
      <c r="CA60" s="174">
        <v>1</v>
      </c>
      <c r="CB60" s="174">
        <v>0</v>
      </c>
      <c r="CZ60" s="145">
        <v>5.9499999999999997E-2</v>
      </c>
    </row>
    <row r="61" spans="1:104" hidden="1" x14ac:dyDescent="0.2">
      <c r="A61" s="168">
        <v>25</v>
      </c>
      <c r="B61" s="169" t="s">
        <v>166</v>
      </c>
      <c r="C61" s="170" t="s">
        <v>167</v>
      </c>
      <c r="D61" s="171" t="s">
        <v>106</v>
      </c>
      <c r="E61" s="172">
        <v>0</v>
      </c>
      <c r="F61" s="172">
        <v>92.2</v>
      </c>
      <c r="G61" s="173">
        <f t="shared" si="0"/>
        <v>0</v>
      </c>
      <c r="O61" s="167">
        <v>2</v>
      </c>
      <c r="AA61" s="145">
        <v>1</v>
      </c>
      <c r="AB61" s="145">
        <v>0</v>
      </c>
      <c r="AC61" s="145">
        <v>0</v>
      </c>
      <c r="AZ61" s="145">
        <v>1</v>
      </c>
      <c r="BA61" s="145">
        <f t="shared" si="1"/>
        <v>0</v>
      </c>
      <c r="BB61" s="145">
        <f t="shared" si="2"/>
        <v>0</v>
      </c>
      <c r="BC61" s="145">
        <f t="shared" si="3"/>
        <v>0</v>
      </c>
      <c r="BD61" s="145">
        <f t="shared" si="4"/>
        <v>0</v>
      </c>
      <c r="BE61" s="145">
        <f t="shared" si="5"/>
        <v>0</v>
      </c>
      <c r="CA61" s="174">
        <v>1</v>
      </c>
      <c r="CB61" s="174">
        <v>0</v>
      </c>
      <c r="CZ61" s="145">
        <v>0</v>
      </c>
    </row>
    <row r="62" spans="1:104" hidden="1" x14ac:dyDescent="0.2">
      <c r="A62" s="168">
        <v>26</v>
      </c>
      <c r="B62" s="169" t="s">
        <v>168</v>
      </c>
      <c r="C62" s="170" t="s">
        <v>169</v>
      </c>
      <c r="D62" s="171" t="s">
        <v>89</v>
      </c>
      <c r="E62" s="172">
        <v>0</v>
      </c>
      <c r="F62" s="172">
        <v>3336</v>
      </c>
      <c r="G62" s="173">
        <f t="shared" si="0"/>
        <v>0</v>
      </c>
      <c r="O62" s="167">
        <v>2</v>
      </c>
      <c r="AA62" s="145">
        <v>1</v>
      </c>
      <c r="AB62" s="145">
        <v>0</v>
      </c>
      <c r="AC62" s="145">
        <v>0</v>
      </c>
      <c r="AZ62" s="145">
        <v>1</v>
      </c>
      <c r="BA62" s="145">
        <f t="shared" si="1"/>
        <v>0</v>
      </c>
      <c r="BB62" s="145">
        <f t="shared" si="2"/>
        <v>0</v>
      </c>
      <c r="BC62" s="145">
        <f t="shared" si="3"/>
        <v>0</v>
      </c>
      <c r="BD62" s="145">
        <f t="shared" si="4"/>
        <v>0</v>
      </c>
      <c r="BE62" s="145">
        <f t="shared" si="5"/>
        <v>0</v>
      </c>
      <c r="CA62" s="174">
        <v>1</v>
      </c>
      <c r="CB62" s="174">
        <v>0</v>
      </c>
      <c r="CZ62" s="145">
        <v>2.4220000000000002</v>
      </c>
    </row>
    <row r="63" spans="1:104" ht="22.5" hidden="1" x14ac:dyDescent="0.2">
      <c r="A63" s="168">
        <v>27</v>
      </c>
      <c r="B63" s="169" t="s">
        <v>170</v>
      </c>
      <c r="C63" s="170" t="s">
        <v>171</v>
      </c>
      <c r="D63" s="171" t="s">
        <v>133</v>
      </c>
      <c r="E63" s="172">
        <v>0</v>
      </c>
      <c r="F63" s="172">
        <v>29513</v>
      </c>
      <c r="G63" s="173">
        <f t="shared" si="0"/>
        <v>0</v>
      </c>
      <c r="O63" s="167">
        <v>2</v>
      </c>
      <c r="AA63" s="145">
        <v>1</v>
      </c>
      <c r="AB63" s="145">
        <v>1</v>
      </c>
      <c r="AC63" s="145">
        <v>1</v>
      </c>
      <c r="AZ63" s="145">
        <v>1</v>
      </c>
      <c r="BA63" s="145">
        <f t="shared" si="1"/>
        <v>0</v>
      </c>
      <c r="BB63" s="145">
        <f t="shared" si="2"/>
        <v>0</v>
      </c>
      <c r="BC63" s="145">
        <f t="shared" si="3"/>
        <v>0</v>
      </c>
      <c r="BD63" s="145">
        <f t="shared" si="4"/>
        <v>0</v>
      </c>
      <c r="BE63" s="145">
        <f t="shared" si="5"/>
        <v>0</v>
      </c>
      <c r="CA63" s="174">
        <v>1</v>
      </c>
      <c r="CB63" s="174">
        <v>1</v>
      </c>
      <c r="CZ63" s="145">
        <v>1.0529999999999999</v>
      </c>
    </row>
    <row r="64" spans="1:104" hidden="1" x14ac:dyDescent="0.2">
      <c r="A64" s="182"/>
      <c r="B64" s="183" t="s">
        <v>78</v>
      </c>
      <c r="C64" s="184" t="str">
        <f>CONCATENATE(B57," ",C57)</f>
        <v>6 Úpravy povrchu, podlahy</v>
      </c>
      <c r="D64" s="185"/>
      <c r="E64" s="186"/>
      <c r="F64" s="187"/>
      <c r="G64" s="188">
        <f>SUM(G57:G63)</f>
        <v>0</v>
      </c>
      <c r="O64" s="167">
        <v>4</v>
      </c>
      <c r="BA64" s="189">
        <f>SUM(BA57:BA63)</f>
        <v>0</v>
      </c>
      <c r="BB64" s="189">
        <f>SUM(BB57:BB63)</f>
        <v>0</v>
      </c>
      <c r="BC64" s="189">
        <f>SUM(BC57:BC63)</f>
        <v>0</v>
      </c>
      <c r="BD64" s="189">
        <f>SUM(BD57:BD63)</f>
        <v>0</v>
      </c>
      <c r="BE64" s="189">
        <f>SUM(BE57:BE63)</f>
        <v>0</v>
      </c>
    </row>
    <row r="65" spans="1:104" x14ac:dyDescent="0.2">
      <c r="A65" s="160" t="s">
        <v>74</v>
      </c>
      <c r="B65" s="161" t="s">
        <v>172</v>
      </c>
      <c r="C65" s="162" t="s">
        <v>173</v>
      </c>
      <c r="D65" s="163"/>
      <c r="E65" s="164"/>
      <c r="F65" s="164"/>
      <c r="G65" s="165"/>
      <c r="H65" s="166"/>
      <c r="I65" s="166"/>
      <c r="O65" s="167">
        <v>1</v>
      </c>
    </row>
    <row r="66" spans="1:104" x14ac:dyDescent="0.2">
      <c r="A66" s="168">
        <v>28</v>
      </c>
      <c r="B66" s="169" t="s">
        <v>174</v>
      </c>
      <c r="C66" s="170" t="s">
        <v>175</v>
      </c>
      <c r="D66" s="171" t="s">
        <v>176</v>
      </c>
      <c r="E66" s="172">
        <v>5</v>
      </c>
      <c r="F66" s="233"/>
      <c r="G66" s="173">
        <f>E66*F66</f>
        <v>0</v>
      </c>
      <c r="O66" s="167">
        <v>2</v>
      </c>
      <c r="AA66" s="145">
        <v>1</v>
      </c>
      <c r="AB66" s="145">
        <v>1</v>
      </c>
      <c r="AC66" s="145">
        <v>1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1</v>
      </c>
      <c r="CZ66" s="145">
        <v>1.7700000000000001E-3</v>
      </c>
    </row>
    <row r="67" spans="1:104" x14ac:dyDescent="0.2">
      <c r="A67" s="168">
        <v>29</v>
      </c>
      <c r="B67" s="169" t="s">
        <v>177</v>
      </c>
      <c r="C67" s="170" t="s">
        <v>178</v>
      </c>
      <c r="D67" s="171" t="s">
        <v>176</v>
      </c>
      <c r="E67" s="172">
        <v>39</v>
      </c>
      <c r="F67" s="233"/>
      <c r="G67" s="173">
        <f>E67*F67</f>
        <v>0</v>
      </c>
      <c r="O67" s="167">
        <v>2</v>
      </c>
      <c r="AA67" s="145">
        <v>1</v>
      </c>
      <c r="AB67" s="145">
        <v>1</v>
      </c>
      <c r="AC67" s="145">
        <v>1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1</v>
      </c>
      <c r="CZ67" s="145">
        <v>2.7299999999999998E-3</v>
      </c>
    </row>
    <row r="68" spans="1:104" ht="22.5" x14ac:dyDescent="0.2">
      <c r="A68" s="168">
        <v>30</v>
      </c>
      <c r="B68" s="169" t="s">
        <v>179</v>
      </c>
      <c r="C68" s="170" t="s">
        <v>180</v>
      </c>
      <c r="D68" s="171" t="s">
        <v>86</v>
      </c>
      <c r="E68" s="172">
        <v>1</v>
      </c>
      <c r="F68" s="233"/>
      <c r="G68" s="173">
        <f>E68*F68</f>
        <v>0</v>
      </c>
      <c r="O68" s="167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1</v>
      </c>
      <c r="CZ68" s="145">
        <v>8.4000000000000005E-2</v>
      </c>
    </row>
    <row r="69" spans="1:104" x14ac:dyDescent="0.2">
      <c r="A69" s="175"/>
      <c r="B69" s="176"/>
      <c r="C69" s="230"/>
      <c r="D69" s="231"/>
      <c r="E69" s="231"/>
      <c r="F69" s="231"/>
      <c r="G69" s="232"/>
      <c r="L69" s="177"/>
      <c r="O69" s="167">
        <v>3</v>
      </c>
    </row>
    <row r="70" spans="1:104" x14ac:dyDescent="0.2">
      <c r="A70" s="168">
        <v>31</v>
      </c>
      <c r="B70" s="169" t="s">
        <v>181</v>
      </c>
      <c r="C70" s="170" t="s">
        <v>182</v>
      </c>
      <c r="D70" s="171" t="s">
        <v>86</v>
      </c>
      <c r="E70" s="172">
        <v>1</v>
      </c>
      <c r="F70" s="233"/>
      <c r="G70" s="173">
        <f>E70*F70</f>
        <v>0</v>
      </c>
      <c r="O70" s="167">
        <v>2</v>
      </c>
      <c r="AA70" s="145">
        <v>1</v>
      </c>
      <c r="AB70" s="145">
        <v>1</v>
      </c>
      <c r="AC70" s="145">
        <v>1</v>
      </c>
      <c r="AZ70" s="145">
        <v>1</v>
      </c>
      <c r="BA70" s="145">
        <f>IF(AZ70=1,G70,0)</f>
        <v>0</v>
      </c>
      <c r="BB70" s="145">
        <f>IF(AZ70=2,G70,0)</f>
        <v>0</v>
      </c>
      <c r="BC70" s="145">
        <f>IF(AZ70=3,G70,0)</f>
        <v>0</v>
      </c>
      <c r="BD70" s="145">
        <f>IF(AZ70=4,G70,0)</f>
        <v>0</v>
      </c>
      <c r="BE70" s="145">
        <f>IF(AZ70=5,G70,0)</f>
        <v>0</v>
      </c>
      <c r="CA70" s="174">
        <v>1</v>
      </c>
      <c r="CB70" s="174">
        <v>1</v>
      </c>
      <c r="CZ70" s="145">
        <v>0</v>
      </c>
    </row>
    <row r="71" spans="1:104" x14ac:dyDescent="0.2">
      <c r="A71" s="175"/>
      <c r="B71" s="176"/>
      <c r="C71" s="230"/>
      <c r="D71" s="231"/>
      <c r="E71" s="231"/>
      <c r="F71" s="231"/>
      <c r="G71" s="232"/>
      <c r="L71" s="177"/>
      <c r="O71" s="167">
        <v>3</v>
      </c>
    </row>
    <row r="72" spans="1:104" x14ac:dyDescent="0.2">
      <c r="A72" s="168">
        <v>32</v>
      </c>
      <c r="B72" s="169" t="s">
        <v>183</v>
      </c>
      <c r="C72" s="170" t="s">
        <v>184</v>
      </c>
      <c r="D72" s="171" t="s">
        <v>176</v>
      </c>
      <c r="E72" s="172">
        <v>8.5</v>
      </c>
      <c r="F72" s="233"/>
      <c r="G72" s="173">
        <f>E72*F72</f>
        <v>0</v>
      </c>
      <c r="O72" s="167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4">
        <v>1</v>
      </c>
      <c r="CB72" s="174">
        <v>1</v>
      </c>
      <c r="CZ72" s="145">
        <v>0</v>
      </c>
    </row>
    <row r="73" spans="1:104" x14ac:dyDescent="0.2">
      <c r="A73" s="168">
        <v>33</v>
      </c>
      <c r="B73" s="169" t="s">
        <v>185</v>
      </c>
      <c r="C73" s="170" t="s">
        <v>186</v>
      </c>
      <c r="D73" s="171" t="s">
        <v>77</v>
      </c>
      <c r="E73" s="172">
        <v>1</v>
      </c>
      <c r="F73" s="233"/>
      <c r="G73" s="173">
        <f>E73*F73</f>
        <v>0</v>
      </c>
      <c r="O73" s="167">
        <v>2</v>
      </c>
      <c r="AA73" s="145">
        <v>1</v>
      </c>
      <c r="AB73" s="145">
        <v>1</v>
      </c>
      <c r="AC73" s="145">
        <v>1</v>
      </c>
      <c r="AZ73" s="145">
        <v>1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74">
        <v>1</v>
      </c>
      <c r="CB73" s="174">
        <v>1</v>
      </c>
      <c r="CZ73" s="145">
        <v>4.2399999999999998E-3</v>
      </c>
    </row>
    <row r="74" spans="1:104" x14ac:dyDescent="0.2">
      <c r="A74" s="168">
        <v>34</v>
      </c>
      <c r="B74" s="169" t="s">
        <v>187</v>
      </c>
      <c r="C74" s="170" t="s">
        <v>188</v>
      </c>
      <c r="D74" s="171" t="s">
        <v>77</v>
      </c>
      <c r="E74" s="172">
        <v>1</v>
      </c>
      <c r="F74" s="233"/>
      <c r="G74" s="173">
        <f>E74*F74</f>
        <v>0</v>
      </c>
      <c r="O74" s="167">
        <v>2</v>
      </c>
      <c r="AA74" s="145">
        <v>3</v>
      </c>
      <c r="AB74" s="145">
        <v>1</v>
      </c>
      <c r="AC74" s="145" t="s">
        <v>187</v>
      </c>
      <c r="AZ74" s="145">
        <v>1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4">
        <v>3</v>
      </c>
      <c r="CB74" s="174">
        <v>1</v>
      </c>
      <c r="CZ74" s="145">
        <v>0</v>
      </c>
    </row>
    <row r="75" spans="1:104" x14ac:dyDescent="0.2">
      <c r="A75" s="168">
        <v>35</v>
      </c>
      <c r="B75" s="169" t="s">
        <v>189</v>
      </c>
      <c r="C75" s="170" t="s">
        <v>190</v>
      </c>
      <c r="D75" s="171" t="s">
        <v>191</v>
      </c>
      <c r="E75" s="172">
        <v>1</v>
      </c>
      <c r="F75" s="233"/>
      <c r="G75" s="173">
        <f>E75*F75</f>
        <v>0</v>
      </c>
      <c r="O75" s="167">
        <v>2</v>
      </c>
      <c r="AA75" s="145">
        <v>3</v>
      </c>
      <c r="AB75" s="145">
        <v>1</v>
      </c>
      <c r="AC75" s="145" t="s">
        <v>189</v>
      </c>
      <c r="AZ75" s="145">
        <v>1</v>
      </c>
      <c r="BA75" s="145">
        <f>IF(AZ75=1,G75,0)</f>
        <v>0</v>
      </c>
      <c r="BB75" s="145">
        <f>IF(AZ75=2,G75,0)</f>
        <v>0</v>
      </c>
      <c r="BC75" s="145">
        <f>IF(AZ75=3,G75,0)</f>
        <v>0</v>
      </c>
      <c r="BD75" s="145">
        <f>IF(AZ75=4,G75,0)</f>
        <v>0</v>
      </c>
      <c r="BE75" s="145">
        <f>IF(AZ75=5,G75,0)</f>
        <v>0</v>
      </c>
      <c r="CA75" s="174">
        <v>3</v>
      </c>
      <c r="CB75" s="174">
        <v>1</v>
      </c>
      <c r="CZ75" s="145">
        <v>0</v>
      </c>
    </row>
    <row r="76" spans="1:104" ht="22.5" x14ac:dyDescent="0.2">
      <c r="A76" s="168">
        <v>36</v>
      </c>
      <c r="B76" s="169" t="s">
        <v>192</v>
      </c>
      <c r="C76" s="170" t="s">
        <v>193</v>
      </c>
      <c r="D76" s="171" t="s">
        <v>86</v>
      </c>
      <c r="E76" s="172">
        <v>1</v>
      </c>
      <c r="F76" s="233"/>
      <c r="G76" s="173">
        <f>E76*F76</f>
        <v>0</v>
      </c>
      <c r="O76" s="167">
        <v>2</v>
      </c>
      <c r="AA76" s="145">
        <v>3</v>
      </c>
      <c r="AB76" s="145">
        <v>1</v>
      </c>
      <c r="AC76" s="145" t="s">
        <v>192</v>
      </c>
      <c r="AZ76" s="145">
        <v>1</v>
      </c>
      <c r="BA76" s="145">
        <f>IF(AZ76=1,G76,0)</f>
        <v>0</v>
      </c>
      <c r="BB76" s="145">
        <f>IF(AZ76=2,G76,0)</f>
        <v>0</v>
      </c>
      <c r="BC76" s="145">
        <f>IF(AZ76=3,G76,0)</f>
        <v>0</v>
      </c>
      <c r="BD76" s="145">
        <f>IF(AZ76=4,G76,0)</f>
        <v>0</v>
      </c>
      <c r="BE76" s="145">
        <f>IF(AZ76=5,G76,0)</f>
        <v>0</v>
      </c>
      <c r="CA76" s="174">
        <v>3</v>
      </c>
      <c r="CB76" s="174">
        <v>1</v>
      </c>
      <c r="CZ76" s="145">
        <v>0</v>
      </c>
    </row>
    <row r="77" spans="1:104" x14ac:dyDescent="0.2">
      <c r="A77" s="175"/>
      <c r="B77" s="176"/>
      <c r="C77" s="230"/>
      <c r="D77" s="231"/>
      <c r="E77" s="231"/>
      <c r="F77" s="231"/>
      <c r="G77" s="232"/>
      <c r="L77" s="177"/>
      <c r="O77" s="167">
        <v>3</v>
      </c>
    </row>
    <row r="78" spans="1:104" x14ac:dyDescent="0.2">
      <c r="A78" s="168">
        <v>37</v>
      </c>
      <c r="B78" s="169" t="s">
        <v>194</v>
      </c>
      <c r="C78" s="170" t="s">
        <v>195</v>
      </c>
      <c r="D78" s="171" t="s">
        <v>176</v>
      </c>
      <c r="E78" s="172">
        <v>8.5</v>
      </c>
      <c r="F78" s="233"/>
      <c r="G78" s="173">
        <f>E78*F78</f>
        <v>0</v>
      </c>
      <c r="O78" s="167">
        <v>2</v>
      </c>
      <c r="AA78" s="145">
        <v>3</v>
      </c>
      <c r="AB78" s="145">
        <v>1</v>
      </c>
      <c r="AC78" s="145" t="s">
        <v>194</v>
      </c>
      <c r="AZ78" s="145">
        <v>1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4">
        <v>3</v>
      </c>
      <c r="CB78" s="174">
        <v>1</v>
      </c>
      <c r="CZ78" s="145">
        <v>4.2399999999999998E-3</v>
      </c>
    </row>
    <row r="79" spans="1:104" x14ac:dyDescent="0.2">
      <c r="A79" s="182"/>
      <c r="B79" s="183" t="s">
        <v>78</v>
      </c>
      <c r="C79" s="184" t="str">
        <f>CONCATENATE(B65," ",C65)</f>
        <v>8 Trubní vedení</v>
      </c>
      <c r="D79" s="185"/>
      <c r="E79" s="186"/>
      <c r="F79" s="187"/>
      <c r="G79" s="188">
        <f>SUM(G65:G78)</f>
        <v>0</v>
      </c>
      <c r="O79" s="167">
        <v>4</v>
      </c>
      <c r="BA79" s="189">
        <f>SUM(BA65:BA78)</f>
        <v>0</v>
      </c>
      <c r="BB79" s="189">
        <f>SUM(BB65:BB78)</f>
        <v>0</v>
      </c>
      <c r="BC79" s="189">
        <f>SUM(BC65:BC78)</f>
        <v>0</v>
      </c>
      <c r="BD79" s="189">
        <f>SUM(BD65:BD78)</f>
        <v>0</v>
      </c>
      <c r="BE79" s="189">
        <f>SUM(BE65:BE78)</f>
        <v>0</v>
      </c>
    </row>
    <row r="80" spans="1:104" x14ac:dyDescent="0.2">
      <c r="A80" s="160" t="s">
        <v>74</v>
      </c>
      <c r="B80" s="161" t="s">
        <v>196</v>
      </c>
      <c r="C80" s="162" t="s">
        <v>197</v>
      </c>
      <c r="D80" s="163"/>
      <c r="E80" s="164"/>
      <c r="F80" s="164"/>
      <c r="G80" s="165"/>
      <c r="H80" s="166"/>
      <c r="I80" s="166"/>
      <c r="O80" s="167">
        <v>1</v>
      </c>
    </row>
    <row r="81" spans="1:104" x14ac:dyDescent="0.2">
      <c r="A81" s="168">
        <v>38</v>
      </c>
      <c r="B81" s="169" t="s">
        <v>198</v>
      </c>
      <c r="C81" s="170" t="s">
        <v>199</v>
      </c>
      <c r="D81" s="171" t="s">
        <v>133</v>
      </c>
      <c r="E81" s="172">
        <v>63.66</v>
      </c>
      <c r="F81" s="233"/>
      <c r="G81" s="173">
        <f>E81*F81</f>
        <v>0</v>
      </c>
      <c r="O81" s="167">
        <v>2</v>
      </c>
      <c r="AA81" s="145">
        <v>1</v>
      </c>
      <c r="AB81" s="145">
        <v>2</v>
      </c>
      <c r="AC81" s="145">
        <v>2</v>
      </c>
      <c r="AZ81" s="145">
        <v>1</v>
      </c>
      <c r="BA81" s="145">
        <f>IF(AZ81=1,G81,0)</f>
        <v>0</v>
      </c>
      <c r="BB81" s="145">
        <f>IF(AZ81=2,G81,0)</f>
        <v>0</v>
      </c>
      <c r="BC81" s="145">
        <f>IF(AZ81=3,G81,0)</f>
        <v>0</v>
      </c>
      <c r="BD81" s="145">
        <f>IF(AZ81=4,G81,0)</f>
        <v>0</v>
      </c>
      <c r="BE81" s="145">
        <f>IF(AZ81=5,G81,0)</f>
        <v>0</v>
      </c>
      <c r="CA81" s="174">
        <v>1</v>
      </c>
      <c r="CB81" s="174">
        <v>2</v>
      </c>
      <c r="CZ81" s="145">
        <v>0</v>
      </c>
    </row>
    <row r="82" spans="1:104" x14ac:dyDescent="0.2">
      <c r="A82" s="182"/>
      <c r="B82" s="183" t="s">
        <v>78</v>
      </c>
      <c r="C82" s="184" t="str">
        <f>CONCATENATE(B80," ",C80)</f>
        <v>99 Staveništní přesun hmot</v>
      </c>
      <c r="D82" s="185"/>
      <c r="E82" s="186"/>
      <c r="F82" s="187"/>
      <c r="G82" s="188">
        <f>SUM(G80:G81)</f>
        <v>0</v>
      </c>
      <c r="O82" s="167">
        <v>4</v>
      </c>
      <c r="BA82" s="189">
        <f>SUM(BA80:BA81)</f>
        <v>0</v>
      </c>
      <c r="BB82" s="189">
        <f>SUM(BB80:BB81)</f>
        <v>0</v>
      </c>
      <c r="BC82" s="189">
        <f>SUM(BC80:BC81)</f>
        <v>0</v>
      </c>
      <c r="BD82" s="189">
        <f>SUM(BD80:BD81)</f>
        <v>0</v>
      </c>
      <c r="BE82" s="189">
        <f>SUM(BE80:BE81)</f>
        <v>0</v>
      </c>
    </row>
    <row r="83" spans="1:104" x14ac:dyDescent="0.2">
      <c r="A83" s="160" t="s">
        <v>74</v>
      </c>
      <c r="B83" s="161" t="s">
        <v>200</v>
      </c>
      <c r="C83" s="162" t="s">
        <v>201</v>
      </c>
      <c r="D83" s="163"/>
      <c r="E83" s="164"/>
      <c r="F83" s="164"/>
      <c r="G83" s="165"/>
      <c r="H83" s="166"/>
      <c r="I83" s="166"/>
      <c r="O83" s="167">
        <v>1</v>
      </c>
    </row>
    <row r="84" spans="1:104" x14ac:dyDescent="0.2">
      <c r="A84" s="168">
        <v>39</v>
      </c>
      <c r="B84" s="169" t="s">
        <v>202</v>
      </c>
      <c r="C84" s="170" t="s">
        <v>203</v>
      </c>
      <c r="D84" s="171" t="s">
        <v>176</v>
      </c>
      <c r="E84" s="172">
        <v>40</v>
      </c>
      <c r="F84" s="233"/>
      <c r="G84" s="173">
        <f>E84*F84</f>
        <v>0</v>
      </c>
      <c r="O84" s="167">
        <v>2</v>
      </c>
      <c r="AA84" s="145">
        <v>1</v>
      </c>
      <c r="AB84" s="145">
        <v>9</v>
      </c>
      <c r="AC84" s="145">
        <v>9</v>
      </c>
      <c r="AZ84" s="145">
        <v>4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74">
        <v>1</v>
      </c>
      <c r="CB84" s="174">
        <v>9</v>
      </c>
      <c r="CZ84" s="145">
        <v>2.3000000000000001E-4</v>
      </c>
    </row>
    <row r="85" spans="1:104" x14ac:dyDescent="0.2">
      <c r="A85" s="175"/>
      <c r="B85" s="176"/>
      <c r="C85" s="230" t="s">
        <v>204</v>
      </c>
      <c r="D85" s="231"/>
      <c r="E85" s="231"/>
      <c r="F85" s="231"/>
      <c r="G85" s="232"/>
      <c r="L85" s="177" t="s">
        <v>204</v>
      </c>
      <c r="O85" s="167">
        <v>3</v>
      </c>
    </row>
    <row r="86" spans="1:104" x14ac:dyDescent="0.2">
      <c r="A86" s="175"/>
      <c r="B86" s="176"/>
      <c r="C86" s="230" t="s">
        <v>205</v>
      </c>
      <c r="D86" s="231"/>
      <c r="E86" s="231"/>
      <c r="F86" s="231"/>
      <c r="G86" s="232"/>
      <c r="L86" s="177" t="s">
        <v>205</v>
      </c>
      <c r="O86" s="167">
        <v>3</v>
      </c>
    </row>
    <row r="87" spans="1:104" x14ac:dyDescent="0.2">
      <c r="A87" s="168">
        <v>40</v>
      </c>
      <c r="B87" s="169" t="s">
        <v>206</v>
      </c>
      <c r="C87" s="170" t="s">
        <v>207</v>
      </c>
      <c r="D87" s="171" t="s">
        <v>86</v>
      </c>
      <c r="E87" s="172">
        <v>1</v>
      </c>
      <c r="F87" s="233"/>
      <c r="G87" s="173">
        <f>E87*F87</f>
        <v>0</v>
      </c>
      <c r="O87" s="167">
        <v>2</v>
      </c>
      <c r="AA87" s="145">
        <v>1</v>
      </c>
      <c r="AB87" s="145">
        <v>9</v>
      </c>
      <c r="AC87" s="145">
        <v>9</v>
      </c>
      <c r="AZ87" s="145">
        <v>4</v>
      </c>
      <c r="BA87" s="145">
        <f>IF(AZ87=1,G87,0)</f>
        <v>0</v>
      </c>
      <c r="BB87" s="145">
        <f>IF(AZ87=2,G87,0)</f>
        <v>0</v>
      </c>
      <c r="BC87" s="145">
        <f>IF(AZ87=3,G87,0)</f>
        <v>0</v>
      </c>
      <c r="BD87" s="145">
        <f>IF(AZ87=4,G87,0)</f>
        <v>0</v>
      </c>
      <c r="BE87" s="145">
        <f>IF(AZ87=5,G87,0)</f>
        <v>0</v>
      </c>
      <c r="CA87" s="174">
        <v>1</v>
      </c>
      <c r="CB87" s="174">
        <v>9</v>
      </c>
      <c r="CZ87" s="145">
        <v>0</v>
      </c>
    </row>
    <row r="88" spans="1:104" x14ac:dyDescent="0.2">
      <c r="A88" s="182"/>
      <c r="B88" s="183" t="s">
        <v>78</v>
      </c>
      <c r="C88" s="184" t="str">
        <f>CONCATENATE(B83," ",C83)</f>
        <v>M21 Elektromontáže</v>
      </c>
      <c r="D88" s="185"/>
      <c r="E88" s="186"/>
      <c r="F88" s="187"/>
      <c r="G88" s="188">
        <f>SUM(G83:G87)</f>
        <v>0</v>
      </c>
      <c r="O88" s="167">
        <v>4</v>
      </c>
      <c r="BA88" s="189">
        <f>SUM(BA83:BA87)</f>
        <v>0</v>
      </c>
      <c r="BB88" s="189">
        <f>SUM(BB83:BB87)</f>
        <v>0</v>
      </c>
      <c r="BC88" s="189">
        <f>SUM(BC83:BC87)</f>
        <v>0</v>
      </c>
      <c r="BD88" s="189">
        <f>SUM(BD83:BD87)</f>
        <v>0</v>
      </c>
      <c r="BE88" s="189">
        <f>SUM(BE83:BE87)</f>
        <v>0</v>
      </c>
    </row>
    <row r="89" spans="1:104" x14ac:dyDescent="0.2">
      <c r="E89" s="145"/>
    </row>
    <row r="90" spans="1:104" x14ac:dyDescent="0.2">
      <c r="E90" s="145"/>
    </row>
    <row r="91" spans="1:104" x14ac:dyDescent="0.2">
      <c r="E91" s="145"/>
    </row>
    <row r="92" spans="1:104" x14ac:dyDescent="0.2">
      <c r="E92" s="145"/>
    </row>
    <row r="93" spans="1:104" x14ac:dyDescent="0.2">
      <c r="E93" s="145"/>
    </row>
    <row r="94" spans="1:104" x14ac:dyDescent="0.2">
      <c r="E94" s="145"/>
    </row>
    <row r="95" spans="1:104" x14ac:dyDescent="0.2">
      <c r="E95" s="145"/>
    </row>
    <row r="96" spans="1:104" x14ac:dyDescent="0.2">
      <c r="E96" s="145"/>
    </row>
    <row r="97" spans="1:7" x14ac:dyDescent="0.2">
      <c r="E97" s="145"/>
    </row>
    <row r="98" spans="1:7" x14ac:dyDescent="0.2">
      <c r="E98" s="145"/>
    </row>
    <row r="99" spans="1:7" x14ac:dyDescent="0.2">
      <c r="E99" s="145"/>
    </row>
    <row r="100" spans="1:7" x14ac:dyDescent="0.2">
      <c r="E100" s="145"/>
    </row>
    <row r="101" spans="1:7" x14ac:dyDescent="0.2">
      <c r="E101" s="145"/>
    </row>
    <row r="102" spans="1:7" x14ac:dyDescent="0.2">
      <c r="E102" s="145"/>
    </row>
    <row r="103" spans="1:7" x14ac:dyDescent="0.2">
      <c r="E103" s="145"/>
    </row>
    <row r="104" spans="1:7" x14ac:dyDescent="0.2">
      <c r="E104" s="145"/>
    </row>
    <row r="105" spans="1:7" x14ac:dyDescent="0.2">
      <c r="E105" s="145"/>
    </row>
    <row r="106" spans="1:7" x14ac:dyDescent="0.2">
      <c r="E106" s="145"/>
    </row>
    <row r="107" spans="1:7" x14ac:dyDescent="0.2">
      <c r="E107" s="145"/>
    </row>
    <row r="108" spans="1:7" x14ac:dyDescent="0.2">
      <c r="E108" s="145"/>
    </row>
    <row r="109" spans="1:7" x14ac:dyDescent="0.2">
      <c r="E109" s="145"/>
    </row>
    <row r="110" spans="1:7" x14ac:dyDescent="0.2">
      <c r="E110" s="145"/>
    </row>
    <row r="111" spans="1:7" x14ac:dyDescent="0.2">
      <c r="E111" s="145"/>
    </row>
    <row r="112" spans="1:7" x14ac:dyDescent="0.2">
      <c r="A112" s="190"/>
      <c r="B112" s="190"/>
      <c r="C112" s="190"/>
      <c r="D112" s="190"/>
      <c r="E112" s="190"/>
      <c r="F112" s="190"/>
      <c r="G112" s="190"/>
    </row>
    <row r="113" spans="1:7" x14ac:dyDescent="0.2">
      <c r="A113" s="190"/>
      <c r="B113" s="190"/>
      <c r="C113" s="190"/>
      <c r="D113" s="190"/>
      <c r="E113" s="190"/>
      <c r="F113" s="190"/>
      <c r="G113" s="190"/>
    </row>
    <row r="114" spans="1:7" x14ac:dyDescent="0.2">
      <c r="A114" s="190"/>
      <c r="B114" s="190"/>
      <c r="C114" s="190"/>
      <c r="D114" s="190"/>
      <c r="E114" s="190"/>
      <c r="F114" s="190"/>
      <c r="G114" s="190"/>
    </row>
    <row r="115" spans="1:7" x14ac:dyDescent="0.2">
      <c r="A115" s="190"/>
      <c r="B115" s="190"/>
      <c r="C115" s="190"/>
      <c r="D115" s="190"/>
      <c r="E115" s="190"/>
      <c r="F115" s="190"/>
      <c r="G115" s="190"/>
    </row>
    <row r="116" spans="1:7" x14ac:dyDescent="0.2">
      <c r="E116" s="145"/>
    </row>
    <row r="117" spans="1:7" x14ac:dyDescent="0.2">
      <c r="E117" s="145"/>
    </row>
    <row r="118" spans="1:7" x14ac:dyDescent="0.2">
      <c r="E118" s="145"/>
    </row>
    <row r="119" spans="1:7" x14ac:dyDescent="0.2">
      <c r="E119" s="145"/>
    </row>
    <row r="120" spans="1:7" x14ac:dyDescent="0.2">
      <c r="E120" s="145"/>
    </row>
    <row r="121" spans="1:7" x14ac:dyDescent="0.2">
      <c r="E121" s="145"/>
    </row>
    <row r="122" spans="1:7" x14ac:dyDescent="0.2">
      <c r="E122" s="145"/>
    </row>
    <row r="123" spans="1:7" x14ac:dyDescent="0.2">
      <c r="E123" s="145"/>
    </row>
    <row r="124" spans="1:7" x14ac:dyDescent="0.2">
      <c r="E124" s="145"/>
    </row>
    <row r="125" spans="1:7" x14ac:dyDescent="0.2">
      <c r="E125" s="145"/>
    </row>
    <row r="126" spans="1:7" x14ac:dyDescent="0.2">
      <c r="E126" s="145"/>
    </row>
    <row r="127" spans="1:7" x14ac:dyDescent="0.2">
      <c r="E127" s="145"/>
    </row>
    <row r="128" spans="1:7" x14ac:dyDescent="0.2">
      <c r="E128" s="145"/>
    </row>
    <row r="129" spans="5:5" x14ac:dyDescent="0.2">
      <c r="E129" s="145"/>
    </row>
    <row r="130" spans="5:5" x14ac:dyDescent="0.2">
      <c r="E130" s="145"/>
    </row>
    <row r="131" spans="5:5" x14ac:dyDescent="0.2">
      <c r="E131" s="145"/>
    </row>
    <row r="132" spans="5:5" x14ac:dyDescent="0.2">
      <c r="E132" s="145"/>
    </row>
    <row r="133" spans="5:5" x14ac:dyDescent="0.2">
      <c r="E133" s="145"/>
    </row>
    <row r="134" spans="5:5" x14ac:dyDescent="0.2">
      <c r="E134" s="145"/>
    </row>
    <row r="135" spans="5:5" x14ac:dyDescent="0.2">
      <c r="E135" s="145"/>
    </row>
    <row r="136" spans="5:5" x14ac:dyDescent="0.2">
      <c r="E136" s="145"/>
    </row>
    <row r="137" spans="5:5" x14ac:dyDescent="0.2">
      <c r="E137" s="145"/>
    </row>
    <row r="138" spans="5:5" x14ac:dyDescent="0.2">
      <c r="E138" s="145"/>
    </row>
    <row r="139" spans="5:5" x14ac:dyDescent="0.2">
      <c r="E139" s="145"/>
    </row>
    <row r="140" spans="5:5" x14ac:dyDescent="0.2">
      <c r="E140" s="145"/>
    </row>
    <row r="141" spans="5:5" x14ac:dyDescent="0.2">
      <c r="E141" s="145"/>
    </row>
    <row r="142" spans="5:5" x14ac:dyDescent="0.2">
      <c r="E142" s="145"/>
    </row>
    <row r="143" spans="5:5" x14ac:dyDescent="0.2">
      <c r="E143" s="145"/>
    </row>
    <row r="144" spans="5:5" x14ac:dyDescent="0.2">
      <c r="E144" s="145"/>
    </row>
    <row r="145" spans="1:7" x14ac:dyDescent="0.2">
      <c r="E145" s="145"/>
    </row>
    <row r="146" spans="1:7" x14ac:dyDescent="0.2">
      <c r="E146" s="145"/>
    </row>
    <row r="147" spans="1:7" x14ac:dyDescent="0.2">
      <c r="A147" s="191"/>
      <c r="B147" s="191"/>
    </row>
    <row r="148" spans="1:7" x14ac:dyDescent="0.2">
      <c r="A148" s="190"/>
      <c r="B148" s="190"/>
      <c r="C148" s="193"/>
      <c r="D148" s="193"/>
      <c r="E148" s="194"/>
      <c r="F148" s="193"/>
      <c r="G148" s="195"/>
    </row>
    <row r="149" spans="1:7" x14ac:dyDescent="0.2">
      <c r="A149" s="196"/>
      <c r="B149" s="196"/>
      <c r="C149" s="190"/>
      <c r="D149" s="190"/>
      <c r="E149" s="197"/>
      <c r="F149" s="190"/>
      <c r="G149" s="190"/>
    </row>
    <row r="150" spans="1:7" x14ac:dyDescent="0.2">
      <c r="A150" s="190"/>
      <c r="B150" s="190"/>
      <c r="C150" s="190"/>
      <c r="D150" s="190"/>
      <c r="E150" s="197"/>
      <c r="F150" s="190"/>
      <c r="G150" s="190"/>
    </row>
    <row r="151" spans="1:7" x14ac:dyDescent="0.2">
      <c r="A151" s="190"/>
      <c r="B151" s="190"/>
      <c r="C151" s="190"/>
      <c r="D151" s="190"/>
      <c r="E151" s="197"/>
      <c r="F151" s="190"/>
      <c r="G151" s="190"/>
    </row>
    <row r="152" spans="1:7" x14ac:dyDescent="0.2">
      <c r="A152" s="190"/>
      <c r="B152" s="190"/>
      <c r="C152" s="190"/>
      <c r="D152" s="190"/>
      <c r="E152" s="197"/>
      <c r="F152" s="190"/>
      <c r="G152" s="190"/>
    </row>
    <row r="153" spans="1:7" x14ac:dyDescent="0.2">
      <c r="A153" s="190"/>
      <c r="B153" s="190"/>
      <c r="C153" s="190"/>
      <c r="D153" s="190"/>
      <c r="E153" s="197"/>
      <c r="F153" s="190"/>
      <c r="G153" s="190"/>
    </row>
    <row r="154" spans="1:7" x14ac:dyDescent="0.2">
      <c r="A154" s="190"/>
      <c r="B154" s="190"/>
      <c r="C154" s="190"/>
      <c r="D154" s="190"/>
      <c r="E154" s="197"/>
      <c r="F154" s="190"/>
      <c r="G154" s="190"/>
    </row>
    <row r="155" spans="1:7" x14ac:dyDescent="0.2">
      <c r="A155" s="190"/>
      <c r="B155" s="190"/>
      <c r="C155" s="190"/>
      <c r="D155" s="190"/>
      <c r="E155" s="197"/>
      <c r="F155" s="190"/>
      <c r="G155" s="190"/>
    </row>
    <row r="156" spans="1:7" x14ac:dyDescent="0.2">
      <c r="A156" s="190"/>
      <c r="B156" s="190"/>
      <c r="C156" s="190"/>
      <c r="D156" s="190"/>
      <c r="E156" s="197"/>
      <c r="F156" s="190"/>
      <c r="G156" s="190"/>
    </row>
    <row r="157" spans="1:7" x14ac:dyDescent="0.2">
      <c r="A157" s="190"/>
      <c r="B157" s="190"/>
      <c r="C157" s="190"/>
      <c r="D157" s="190"/>
      <c r="E157" s="197"/>
      <c r="F157" s="190"/>
      <c r="G157" s="190"/>
    </row>
    <row r="158" spans="1:7" x14ac:dyDescent="0.2">
      <c r="A158" s="190"/>
      <c r="B158" s="190"/>
      <c r="C158" s="190"/>
      <c r="D158" s="190"/>
      <c r="E158" s="197"/>
      <c r="F158" s="190"/>
      <c r="G158" s="190"/>
    </row>
    <row r="159" spans="1:7" x14ac:dyDescent="0.2">
      <c r="A159" s="190"/>
      <c r="B159" s="190"/>
      <c r="C159" s="190"/>
      <c r="D159" s="190"/>
      <c r="E159" s="197"/>
      <c r="F159" s="190"/>
      <c r="G159" s="190"/>
    </row>
    <row r="160" spans="1:7" x14ac:dyDescent="0.2">
      <c r="A160" s="190"/>
      <c r="B160" s="190"/>
      <c r="C160" s="190"/>
      <c r="D160" s="190"/>
      <c r="E160" s="197"/>
      <c r="F160" s="190"/>
      <c r="G160" s="190"/>
    </row>
    <row r="161" spans="1:7" x14ac:dyDescent="0.2">
      <c r="A161" s="190"/>
      <c r="B161" s="190"/>
      <c r="C161" s="190"/>
      <c r="D161" s="190"/>
      <c r="E161" s="197"/>
      <c r="F161" s="190"/>
      <c r="G161" s="190"/>
    </row>
  </sheetData>
  <sheetProtection password="C90E" sheet="1" objects="1" scenarios="1"/>
  <mergeCells count="36">
    <mergeCell ref="C85:G85"/>
    <mergeCell ref="C86:G86"/>
    <mergeCell ref="C69:G69"/>
    <mergeCell ref="C71:G71"/>
    <mergeCell ref="C77:G77"/>
    <mergeCell ref="C47:D47"/>
    <mergeCell ref="C48:D48"/>
    <mergeCell ref="C49:D49"/>
    <mergeCell ref="C50:D50"/>
    <mergeCell ref="C55:D55"/>
    <mergeCell ref="C45:D45"/>
    <mergeCell ref="C28:D28"/>
    <mergeCell ref="C29:D29"/>
    <mergeCell ref="C32:G32"/>
    <mergeCell ref="C34:G34"/>
    <mergeCell ref="C36:G36"/>
    <mergeCell ref="C37:D37"/>
    <mergeCell ref="C38:D38"/>
    <mergeCell ref="C40:G40"/>
    <mergeCell ref="C42:D42"/>
    <mergeCell ref="C43:D43"/>
    <mergeCell ref="C44:D44"/>
    <mergeCell ref="C27:D27"/>
    <mergeCell ref="A1:G1"/>
    <mergeCell ref="A3:B3"/>
    <mergeCell ref="A4:B4"/>
    <mergeCell ref="E4:G4"/>
    <mergeCell ref="C10:D10"/>
    <mergeCell ref="C12:D12"/>
    <mergeCell ref="C15:G15"/>
    <mergeCell ref="C16:D16"/>
    <mergeCell ref="C17:D17"/>
    <mergeCell ref="C18:D18"/>
    <mergeCell ref="C21:D21"/>
    <mergeCell ref="C25:D25"/>
    <mergeCell ref="C26:D2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a.marsalek</dc:creator>
  <cp:lastModifiedBy>Koukalová Markéta Ing.</cp:lastModifiedBy>
  <dcterms:created xsi:type="dcterms:W3CDTF">2021-02-17T18:12:31Z</dcterms:created>
  <dcterms:modified xsi:type="dcterms:W3CDTF">2021-03-18T08:31:49Z</dcterms:modified>
</cp:coreProperties>
</file>